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ynch\Desktop\"/>
    </mc:Choice>
  </mc:AlternateContent>
  <bookViews>
    <workbookView xWindow="0" yWindow="0" windowWidth="28800" windowHeight="12300"/>
  </bookViews>
  <sheets>
    <sheet name="Expenses" sheetId="5" r:id="rId1"/>
    <sheet name="Expenses Raw Data" sheetId="6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BF21" i="6" l="1"/>
  <c r="BF20" i="6"/>
  <c r="BF19" i="6"/>
  <c r="BG18" i="6"/>
  <c r="BF18" i="6"/>
  <c r="BF17" i="6"/>
  <c r="BF16" i="6"/>
  <c r="BF15" i="6"/>
  <c r="BF14" i="6"/>
  <c r="BF13" i="6"/>
  <c r="BA21" i="6"/>
  <c r="BA20" i="6"/>
  <c r="BA19" i="6"/>
  <c r="BB18" i="6"/>
  <c r="BA18" i="6"/>
  <c r="BA17" i="6"/>
  <c r="BA16" i="6"/>
  <c r="BA15" i="6"/>
  <c r="BA14" i="6"/>
  <c r="BA13" i="6"/>
  <c r="AV21" i="6"/>
  <c r="AV20" i="6"/>
  <c r="AV19" i="6"/>
  <c r="AW18" i="6"/>
  <c r="AV18" i="6"/>
  <c r="AV17" i="6"/>
  <c r="AV16" i="6"/>
  <c r="AV15" i="6"/>
  <c r="AV14" i="6"/>
  <c r="AV13" i="6"/>
  <c r="AQ21" i="6"/>
  <c r="AQ20" i="6"/>
  <c r="AQ19" i="6"/>
  <c r="AR18" i="6"/>
  <c r="AQ18" i="6"/>
  <c r="AQ17" i="6"/>
  <c r="AQ16" i="6"/>
  <c r="AQ15" i="6"/>
  <c r="AQ14" i="6"/>
  <c r="AQ13" i="6"/>
  <c r="AL21" i="6"/>
  <c r="AL20" i="6"/>
  <c r="AL19" i="6"/>
  <c r="AM18" i="6"/>
  <c r="AL18" i="6"/>
  <c r="AL17" i="6"/>
  <c r="AL16" i="6"/>
  <c r="AL15" i="6"/>
  <c r="AL14" i="6"/>
  <c r="AL13" i="6"/>
  <c r="AG21" i="6"/>
  <c r="AG20" i="6"/>
  <c r="AG19" i="6"/>
  <c r="AH18" i="6"/>
  <c r="AG18" i="6"/>
  <c r="AG17" i="6"/>
  <c r="AG16" i="6"/>
  <c r="AG15" i="6"/>
  <c r="AG14" i="6"/>
  <c r="AG13" i="6"/>
  <c r="AB21" i="6"/>
  <c r="AB20" i="6"/>
  <c r="AB19" i="6"/>
  <c r="AC18" i="6"/>
  <c r="AB18" i="6"/>
  <c r="AB17" i="6"/>
  <c r="AB16" i="6"/>
  <c r="AB15" i="6"/>
  <c r="AB14" i="6"/>
  <c r="AB13" i="6"/>
  <c r="W21" i="6"/>
  <c r="W20" i="6"/>
  <c r="W19" i="6"/>
  <c r="X18" i="6"/>
  <c r="W18" i="6"/>
  <c r="W17" i="6"/>
  <c r="W16" i="6"/>
  <c r="W15" i="6"/>
  <c r="W14" i="6"/>
  <c r="W13" i="6"/>
  <c r="R21" i="6"/>
  <c r="R20" i="6"/>
  <c r="R19" i="6"/>
  <c r="S18" i="6"/>
  <c r="R18" i="6"/>
  <c r="R17" i="6"/>
  <c r="R16" i="6"/>
  <c r="R15" i="6"/>
  <c r="R14" i="6"/>
  <c r="R13" i="6"/>
  <c r="N21" i="6"/>
  <c r="S21" i="6" s="1"/>
  <c r="X21" i="6" s="1"/>
  <c r="AC21" i="6" s="1"/>
  <c r="AH21" i="6" s="1"/>
  <c r="AM21" i="6" s="1"/>
  <c r="AR21" i="6" s="1"/>
  <c r="AW21" i="6" s="1"/>
  <c r="BB21" i="6" s="1"/>
  <c r="BG21" i="6" s="1"/>
  <c r="M21" i="6"/>
  <c r="P20" i="6"/>
  <c r="U20" i="6" s="1"/>
  <c r="Z20" i="6" s="1"/>
  <c r="AE20" i="6" s="1"/>
  <c r="AJ20" i="6" s="1"/>
  <c r="AO20" i="6" s="1"/>
  <c r="AT20" i="6" s="1"/>
  <c r="AY20" i="6" s="1"/>
  <c r="BD20" i="6" s="1"/>
  <c r="BI20" i="6" s="1"/>
  <c r="M20" i="6"/>
  <c r="N19" i="6"/>
  <c r="S19" i="6" s="1"/>
  <c r="X19" i="6" s="1"/>
  <c r="AC19" i="6" s="1"/>
  <c r="AH19" i="6" s="1"/>
  <c r="AM19" i="6" s="1"/>
  <c r="AR19" i="6" s="1"/>
  <c r="AW19" i="6" s="1"/>
  <c r="BB19" i="6" s="1"/>
  <c r="BG19" i="6" s="1"/>
  <c r="M19" i="6"/>
  <c r="N18" i="6"/>
  <c r="M18" i="6"/>
  <c r="O17" i="6"/>
  <c r="T17" i="6" s="1"/>
  <c r="Y17" i="6" s="1"/>
  <c r="AD17" i="6" s="1"/>
  <c r="AI17" i="6" s="1"/>
  <c r="AN17" i="6" s="1"/>
  <c r="AS17" i="6" s="1"/>
  <c r="AX17" i="6" s="1"/>
  <c r="BC17" i="6" s="1"/>
  <c r="BH17" i="6" s="1"/>
  <c r="M17" i="6"/>
  <c r="N16" i="6"/>
  <c r="S16" i="6" s="1"/>
  <c r="X16" i="6" s="1"/>
  <c r="AC16" i="6" s="1"/>
  <c r="AH16" i="6" s="1"/>
  <c r="AM16" i="6" s="1"/>
  <c r="AR16" i="6" s="1"/>
  <c r="AW16" i="6" s="1"/>
  <c r="BB16" i="6" s="1"/>
  <c r="BG16" i="6" s="1"/>
  <c r="M16" i="6"/>
  <c r="P15" i="6"/>
  <c r="U15" i="6" s="1"/>
  <c r="Z15" i="6" s="1"/>
  <c r="AE15" i="6" s="1"/>
  <c r="AJ15" i="6" s="1"/>
  <c r="AO15" i="6" s="1"/>
  <c r="AT15" i="6" s="1"/>
  <c r="AY15" i="6" s="1"/>
  <c r="BD15" i="6" s="1"/>
  <c r="BI15" i="6" s="1"/>
  <c r="M15" i="6"/>
  <c r="N14" i="6"/>
  <c r="S14" i="6" s="1"/>
  <c r="X14" i="6" s="1"/>
  <c r="AC14" i="6" s="1"/>
  <c r="AH14" i="6" s="1"/>
  <c r="AM14" i="6" s="1"/>
  <c r="AR14" i="6" s="1"/>
  <c r="AW14" i="6" s="1"/>
  <c r="BB14" i="6" s="1"/>
  <c r="BG14" i="6" s="1"/>
  <c r="M14" i="6"/>
  <c r="M13" i="6"/>
  <c r="H14" i="6"/>
  <c r="I14" i="6"/>
  <c r="J14" i="6"/>
  <c r="O14" i="6" s="1"/>
  <c r="T14" i="6" s="1"/>
  <c r="Y14" i="6" s="1"/>
  <c r="AD14" i="6" s="1"/>
  <c r="AI14" i="6" s="1"/>
  <c r="AN14" i="6" s="1"/>
  <c r="AS14" i="6" s="1"/>
  <c r="AX14" i="6" s="1"/>
  <c r="BC14" i="6" s="1"/>
  <c r="BH14" i="6" s="1"/>
  <c r="K14" i="6"/>
  <c r="P14" i="6" s="1"/>
  <c r="U14" i="6" s="1"/>
  <c r="Z14" i="6" s="1"/>
  <c r="AE14" i="6" s="1"/>
  <c r="AJ14" i="6" s="1"/>
  <c r="AO14" i="6" s="1"/>
  <c r="AT14" i="6" s="1"/>
  <c r="AY14" i="6" s="1"/>
  <c r="BD14" i="6" s="1"/>
  <c r="BI14" i="6" s="1"/>
  <c r="L14" i="6"/>
  <c r="Q14" i="6" s="1"/>
  <c r="V14" i="6" s="1"/>
  <c r="AA14" i="6" s="1"/>
  <c r="AF14" i="6" s="1"/>
  <c r="AK14" i="6" s="1"/>
  <c r="AP14" i="6" s="1"/>
  <c r="AU14" i="6" s="1"/>
  <c r="AZ14" i="6" s="1"/>
  <c r="BE14" i="6" s="1"/>
  <c r="BJ14" i="6" s="1"/>
  <c r="H15" i="6"/>
  <c r="I15" i="6"/>
  <c r="N15" i="6" s="1"/>
  <c r="S15" i="6" s="1"/>
  <c r="X15" i="6" s="1"/>
  <c r="AC15" i="6" s="1"/>
  <c r="AH15" i="6" s="1"/>
  <c r="AM15" i="6" s="1"/>
  <c r="AR15" i="6" s="1"/>
  <c r="AW15" i="6" s="1"/>
  <c r="BB15" i="6" s="1"/>
  <c r="BG15" i="6" s="1"/>
  <c r="J15" i="6"/>
  <c r="O15" i="6" s="1"/>
  <c r="T15" i="6" s="1"/>
  <c r="Y15" i="6" s="1"/>
  <c r="AD15" i="6" s="1"/>
  <c r="AI15" i="6" s="1"/>
  <c r="AN15" i="6" s="1"/>
  <c r="AS15" i="6" s="1"/>
  <c r="AX15" i="6" s="1"/>
  <c r="BC15" i="6" s="1"/>
  <c r="BH15" i="6" s="1"/>
  <c r="K15" i="6"/>
  <c r="L15" i="6"/>
  <c r="Q15" i="6" s="1"/>
  <c r="V15" i="6" s="1"/>
  <c r="AA15" i="6" s="1"/>
  <c r="AF15" i="6" s="1"/>
  <c r="AK15" i="6" s="1"/>
  <c r="AP15" i="6" s="1"/>
  <c r="AU15" i="6" s="1"/>
  <c r="AZ15" i="6" s="1"/>
  <c r="BE15" i="6" s="1"/>
  <c r="BJ15" i="6" s="1"/>
  <c r="H16" i="6"/>
  <c r="I16" i="6"/>
  <c r="J16" i="6"/>
  <c r="O16" i="6" s="1"/>
  <c r="T16" i="6" s="1"/>
  <c r="Y16" i="6" s="1"/>
  <c r="AD16" i="6" s="1"/>
  <c r="AI16" i="6" s="1"/>
  <c r="AN16" i="6" s="1"/>
  <c r="AS16" i="6" s="1"/>
  <c r="AX16" i="6" s="1"/>
  <c r="BC16" i="6" s="1"/>
  <c r="BH16" i="6" s="1"/>
  <c r="K16" i="6"/>
  <c r="P16" i="6" s="1"/>
  <c r="U16" i="6" s="1"/>
  <c r="Z16" i="6" s="1"/>
  <c r="AE16" i="6" s="1"/>
  <c r="AJ16" i="6" s="1"/>
  <c r="AO16" i="6" s="1"/>
  <c r="AT16" i="6" s="1"/>
  <c r="AY16" i="6" s="1"/>
  <c r="BD16" i="6" s="1"/>
  <c r="BI16" i="6" s="1"/>
  <c r="L16" i="6"/>
  <c r="Q16" i="6" s="1"/>
  <c r="V16" i="6" s="1"/>
  <c r="AA16" i="6" s="1"/>
  <c r="AF16" i="6" s="1"/>
  <c r="AK16" i="6" s="1"/>
  <c r="AP16" i="6" s="1"/>
  <c r="AU16" i="6" s="1"/>
  <c r="AZ16" i="6" s="1"/>
  <c r="BE16" i="6" s="1"/>
  <c r="BJ16" i="6" s="1"/>
  <c r="H17" i="6"/>
  <c r="I17" i="6"/>
  <c r="N17" i="6" s="1"/>
  <c r="S17" i="6" s="1"/>
  <c r="X17" i="6" s="1"/>
  <c r="AC17" i="6" s="1"/>
  <c r="AH17" i="6" s="1"/>
  <c r="AM17" i="6" s="1"/>
  <c r="AR17" i="6" s="1"/>
  <c r="AW17" i="6" s="1"/>
  <c r="BB17" i="6" s="1"/>
  <c r="BG17" i="6" s="1"/>
  <c r="J17" i="6"/>
  <c r="K17" i="6"/>
  <c r="P17" i="6" s="1"/>
  <c r="U17" i="6" s="1"/>
  <c r="Z17" i="6" s="1"/>
  <c r="AE17" i="6" s="1"/>
  <c r="AJ17" i="6" s="1"/>
  <c r="AO17" i="6" s="1"/>
  <c r="AT17" i="6" s="1"/>
  <c r="AY17" i="6" s="1"/>
  <c r="BD17" i="6" s="1"/>
  <c r="BI17" i="6" s="1"/>
  <c r="L17" i="6"/>
  <c r="Q17" i="6" s="1"/>
  <c r="V17" i="6" s="1"/>
  <c r="AA17" i="6" s="1"/>
  <c r="AF17" i="6" s="1"/>
  <c r="AK17" i="6" s="1"/>
  <c r="AP17" i="6" s="1"/>
  <c r="AU17" i="6" s="1"/>
  <c r="AZ17" i="6" s="1"/>
  <c r="BE17" i="6" s="1"/>
  <c r="BJ17" i="6" s="1"/>
  <c r="H18" i="6"/>
  <c r="I18" i="6"/>
  <c r="J18" i="6"/>
  <c r="O18" i="6" s="1"/>
  <c r="T18" i="6" s="1"/>
  <c r="Y18" i="6" s="1"/>
  <c r="AD18" i="6" s="1"/>
  <c r="AI18" i="6" s="1"/>
  <c r="AN18" i="6" s="1"/>
  <c r="AS18" i="6" s="1"/>
  <c r="AX18" i="6" s="1"/>
  <c r="BC18" i="6" s="1"/>
  <c r="BH18" i="6" s="1"/>
  <c r="K18" i="6"/>
  <c r="P18" i="6" s="1"/>
  <c r="U18" i="6" s="1"/>
  <c r="Z18" i="6" s="1"/>
  <c r="AE18" i="6" s="1"/>
  <c r="AJ18" i="6" s="1"/>
  <c r="AO18" i="6" s="1"/>
  <c r="AT18" i="6" s="1"/>
  <c r="AY18" i="6" s="1"/>
  <c r="BD18" i="6" s="1"/>
  <c r="BI18" i="6" s="1"/>
  <c r="L18" i="6"/>
  <c r="Q18" i="6" s="1"/>
  <c r="V18" i="6" s="1"/>
  <c r="AA18" i="6" s="1"/>
  <c r="AF18" i="6" s="1"/>
  <c r="AK18" i="6" s="1"/>
  <c r="AP18" i="6" s="1"/>
  <c r="AU18" i="6" s="1"/>
  <c r="AZ18" i="6" s="1"/>
  <c r="BE18" i="6" s="1"/>
  <c r="BJ18" i="6" s="1"/>
  <c r="H19" i="6"/>
  <c r="I19" i="6"/>
  <c r="J19" i="6"/>
  <c r="O19" i="6" s="1"/>
  <c r="T19" i="6" s="1"/>
  <c r="Y19" i="6" s="1"/>
  <c r="AD19" i="6" s="1"/>
  <c r="AI19" i="6" s="1"/>
  <c r="AN19" i="6" s="1"/>
  <c r="AS19" i="6" s="1"/>
  <c r="AX19" i="6" s="1"/>
  <c r="BC19" i="6" s="1"/>
  <c r="BH19" i="6" s="1"/>
  <c r="K19" i="6"/>
  <c r="P19" i="6" s="1"/>
  <c r="U19" i="6" s="1"/>
  <c r="Z19" i="6" s="1"/>
  <c r="AE19" i="6" s="1"/>
  <c r="AJ19" i="6" s="1"/>
  <c r="AO19" i="6" s="1"/>
  <c r="AT19" i="6" s="1"/>
  <c r="AY19" i="6" s="1"/>
  <c r="BD19" i="6" s="1"/>
  <c r="BI19" i="6" s="1"/>
  <c r="L19" i="6"/>
  <c r="Q19" i="6" s="1"/>
  <c r="V19" i="6" s="1"/>
  <c r="AA19" i="6" s="1"/>
  <c r="AF19" i="6" s="1"/>
  <c r="AK19" i="6" s="1"/>
  <c r="AP19" i="6" s="1"/>
  <c r="AU19" i="6" s="1"/>
  <c r="AZ19" i="6" s="1"/>
  <c r="BE19" i="6" s="1"/>
  <c r="BJ19" i="6" s="1"/>
  <c r="H20" i="6"/>
  <c r="I20" i="6"/>
  <c r="N20" i="6" s="1"/>
  <c r="S20" i="6" s="1"/>
  <c r="X20" i="6" s="1"/>
  <c r="AC20" i="6" s="1"/>
  <c r="AH20" i="6" s="1"/>
  <c r="AM20" i="6" s="1"/>
  <c r="AR20" i="6" s="1"/>
  <c r="AW20" i="6" s="1"/>
  <c r="BB20" i="6" s="1"/>
  <c r="BG20" i="6" s="1"/>
  <c r="J20" i="6"/>
  <c r="O20" i="6" s="1"/>
  <c r="T20" i="6" s="1"/>
  <c r="Y20" i="6" s="1"/>
  <c r="AD20" i="6" s="1"/>
  <c r="AI20" i="6" s="1"/>
  <c r="AN20" i="6" s="1"/>
  <c r="AS20" i="6" s="1"/>
  <c r="AX20" i="6" s="1"/>
  <c r="BC20" i="6" s="1"/>
  <c r="BH20" i="6" s="1"/>
  <c r="K20" i="6"/>
  <c r="L20" i="6"/>
  <c r="Q20" i="6" s="1"/>
  <c r="V20" i="6" s="1"/>
  <c r="AA20" i="6" s="1"/>
  <c r="AF20" i="6" s="1"/>
  <c r="AK20" i="6" s="1"/>
  <c r="AP20" i="6" s="1"/>
  <c r="AU20" i="6" s="1"/>
  <c r="AZ20" i="6" s="1"/>
  <c r="BE20" i="6" s="1"/>
  <c r="BJ20" i="6" s="1"/>
  <c r="H21" i="6"/>
  <c r="I21" i="6"/>
  <c r="J21" i="6"/>
  <c r="O21" i="6" s="1"/>
  <c r="T21" i="6" s="1"/>
  <c r="Y21" i="6" s="1"/>
  <c r="AD21" i="6" s="1"/>
  <c r="AI21" i="6" s="1"/>
  <c r="AN21" i="6" s="1"/>
  <c r="AS21" i="6" s="1"/>
  <c r="AX21" i="6" s="1"/>
  <c r="BC21" i="6" s="1"/>
  <c r="BH21" i="6" s="1"/>
  <c r="K21" i="6"/>
  <c r="P21" i="6" s="1"/>
  <c r="U21" i="6" s="1"/>
  <c r="Z21" i="6" s="1"/>
  <c r="AE21" i="6" s="1"/>
  <c r="AJ21" i="6" s="1"/>
  <c r="AO21" i="6" s="1"/>
  <c r="AT21" i="6" s="1"/>
  <c r="AY21" i="6" s="1"/>
  <c r="BD21" i="6" s="1"/>
  <c r="BI21" i="6" s="1"/>
  <c r="L21" i="6"/>
  <c r="Q21" i="6" s="1"/>
  <c r="V21" i="6" s="1"/>
  <c r="AA21" i="6" s="1"/>
  <c r="AF21" i="6" s="1"/>
  <c r="AK21" i="6" s="1"/>
  <c r="AP21" i="6" s="1"/>
  <c r="AU21" i="6" s="1"/>
  <c r="AZ21" i="6" s="1"/>
  <c r="BE21" i="6" s="1"/>
  <c r="BJ21" i="6" s="1"/>
  <c r="L13" i="6"/>
  <c r="Q13" i="6" s="1"/>
  <c r="V13" i="6" s="1"/>
  <c r="AA13" i="6" s="1"/>
  <c r="AF13" i="6" s="1"/>
  <c r="AK13" i="6" s="1"/>
  <c r="AP13" i="6" s="1"/>
  <c r="AU13" i="6" s="1"/>
  <c r="AZ13" i="6" s="1"/>
  <c r="BE13" i="6" s="1"/>
  <c r="BJ13" i="6" s="1"/>
  <c r="K13" i="6"/>
  <c r="P13" i="6" s="1"/>
  <c r="U13" i="6" s="1"/>
  <c r="Z13" i="6" s="1"/>
  <c r="AE13" i="6" s="1"/>
  <c r="AJ13" i="6" s="1"/>
  <c r="AO13" i="6" s="1"/>
  <c r="AT13" i="6" s="1"/>
  <c r="AY13" i="6" s="1"/>
  <c r="BD13" i="6" s="1"/>
  <c r="BI13" i="6" s="1"/>
  <c r="J13" i="6"/>
  <c r="O13" i="6" s="1"/>
  <c r="T13" i="6" s="1"/>
  <c r="Y13" i="6" s="1"/>
  <c r="AD13" i="6" s="1"/>
  <c r="AI13" i="6" s="1"/>
  <c r="AN13" i="6" s="1"/>
  <c r="AS13" i="6" s="1"/>
  <c r="AX13" i="6" s="1"/>
  <c r="BC13" i="6" s="1"/>
  <c r="BH13" i="6" s="1"/>
  <c r="I13" i="6"/>
  <c r="N13" i="6" s="1"/>
  <c r="S13" i="6" s="1"/>
  <c r="X13" i="6" s="1"/>
  <c r="AC13" i="6" s="1"/>
  <c r="AH13" i="6" s="1"/>
  <c r="AM13" i="6" s="1"/>
  <c r="AR13" i="6" s="1"/>
  <c r="AW13" i="6" s="1"/>
  <c r="BB13" i="6" s="1"/>
  <c r="BG13" i="6" s="1"/>
  <c r="H13" i="6"/>
  <c r="D12" i="5"/>
  <c r="D13" i="5" s="1"/>
  <c r="D14" i="5" s="1"/>
  <c r="D15" i="5" s="1"/>
  <c r="E83" i="5"/>
  <c r="E74" i="5"/>
  <c r="E65" i="5"/>
  <c r="E56" i="5"/>
  <c r="E47" i="5"/>
  <c r="E38" i="5"/>
  <c r="E29" i="5"/>
  <c r="E20" i="5"/>
  <c r="E11" i="5"/>
  <c r="D12" i="6"/>
  <c r="D6" i="6" s="1"/>
  <c r="E12" i="6" l="1"/>
  <c r="B10" i="5"/>
  <c r="B19" i="5"/>
  <c r="B28" i="5"/>
  <c r="B37" i="5"/>
  <c r="B46" i="5"/>
  <c r="B55" i="5"/>
  <c r="B64" i="5"/>
  <c r="B73" i="5"/>
  <c r="B82" i="5"/>
  <c r="D23" i="6"/>
  <c r="D8" i="6"/>
  <c r="C8" i="6"/>
  <c r="C5" i="6"/>
  <c r="E23" i="6"/>
  <c r="F23" i="6" s="1"/>
  <c r="G23" i="6" s="1"/>
  <c r="H23" i="6" s="1"/>
  <c r="I23" i="6" s="1"/>
  <c r="J23" i="6" s="1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Y23" i="6" s="1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AJ23" i="6" s="1"/>
  <c r="AK23" i="6" s="1"/>
  <c r="AL23" i="6" s="1"/>
  <c r="AM23" i="6" s="1"/>
  <c r="AN23" i="6" s="1"/>
  <c r="AO23" i="6" s="1"/>
  <c r="AP23" i="6" s="1"/>
  <c r="AQ23" i="6" s="1"/>
  <c r="AR23" i="6" s="1"/>
  <c r="AS23" i="6" s="1"/>
  <c r="AT23" i="6" s="1"/>
  <c r="AU23" i="6" s="1"/>
  <c r="AV23" i="6" s="1"/>
  <c r="AW23" i="6" s="1"/>
  <c r="AX23" i="6" s="1"/>
  <c r="AY23" i="6" s="1"/>
  <c r="AZ23" i="6" s="1"/>
  <c r="BA23" i="6" s="1"/>
  <c r="BB23" i="6" s="1"/>
  <c r="BC23" i="6" s="1"/>
  <c r="BD23" i="6" s="1"/>
  <c r="BE23" i="6" s="1"/>
  <c r="BF23" i="6" s="1"/>
  <c r="BG23" i="6" s="1"/>
  <c r="BH23" i="6" s="1"/>
  <c r="BI23" i="6" s="1"/>
  <c r="BJ23" i="6" s="1"/>
  <c r="E84" i="5"/>
  <c r="E75" i="5"/>
  <c r="E66" i="5"/>
  <c r="E57" i="5"/>
  <c r="E48" i="5"/>
  <c r="E39" i="5"/>
  <c r="E40" i="5" s="1"/>
  <c r="E30" i="5"/>
  <c r="E31" i="5" s="1"/>
  <c r="E32" i="5" s="1"/>
  <c r="E33" i="5" s="1"/>
  <c r="G5" i="5"/>
  <c r="G8" i="5"/>
  <c r="F12" i="6" l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Y12" i="6" s="1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AJ12" i="6" s="1"/>
  <c r="AK12" i="6" s="1"/>
  <c r="AL12" i="6" s="1"/>
  <c r="AM12" i="6" s="1"/>
  <c r="AN12" i="6" s="1"/>
  <c r="AO12" i="6" s="1"/>
  <c r="AP12" i="6" s="1"/>
  <c r="AQ12" i="6" s="1"/>
  <c r="AR12" i="6" s="1"/>
  <c r="AS12" i="6" s="1"/>
  <c r="AT12" i="6" s="1"/>
  <c r="AU12" i="6" s="1"/>
  <c r="AV12" i="6" s="1"/>
  <c r="AW12" i="6" s="1"/>
  <c r="AX12" i="6" s="1"/>
  <c r="AY12" i="6" s="1"/>
  <c r="AZ12" i="6" s="1"/>
  <c r="BA12" i="6" s="1"/>
  <c r="BB12" i="6" s="1"/>
  <c r="BC12" i="6" s="1"/>
  <c r="BD12" i="6" s="1"/>
  <c r="BE12" i="6" s="1"/>
  <c r="BF12" i="6" s="1"/>
  <c r="BG12" i="6" s="1"/>
  <c r="BH12" i="6" s="1"/>
  <c r="BI12" i="6" s="1"/>
  <c r="BJ12" i="6" s="1"/>
  <c r="E6" i="6"/>
  <c r="E49" i="5"/>
  <c r="E85" i="5"/>
  <c r="E58" i="5"/>
  <c r="E67" i="5"/>
  <c r="E41" i="5"/>
  <c r="E76" i="5"/>
  <c r="C7" i="6"/>
  <c r="C10" i="6" s="1"/>
  <c r="D5" i="6"/>
  <c r="D7" i="6" s="1"/>
  <c r="D10" i="6" s="1"/>
  <c r="G7" i="5"/>
  <c r="F6" i="6" l="1"/>
  <c r="E5" i="6"/>
  <c r="E8" i="6"/>
  <c r="E7" i="6" s="1"/>
  <c r="E59" i="5"/>
  <c r="E77" i="5"/>
  <c r="E50" i="5"/>
  <c r="E68" i="5"/>
  <c r="E86" i="5"/>
  <c r="E42" i="5"/>
  <c r="G6" i="6" l="1"/>
  <c r="F8" i="6"/>
  <c r="F5" i="6"/>
  <c r="E60" i="5"/>
  <c r="E69" i="5"/>
  <c r="E51" i="5"/>
  <c r="E78" i="5"/>
  <c r="E87" i="5"/>
  <c r="E10" i="6"/>
  <c r="F7" i="6" l="1"/>
  <c r="F10" i="6" s="1"/>
  <c r="H6" i="6"/>
  <c r="G5" i="6"/>
  <c r="G8" i="6"/>
  <c r="G7" i="6" s="1"/>
  <c r="G10" i="6" s="1"/>
  <c r="I6" i="6" l="1"/>
  <c r="H5" i="6"/>
  <c r="H8" i="6"/>
  <c r="H7" i="6" s="1"/>
  <c r="H10" i="6" s="1"/>
  <c r="E21" i="5"/>
  <c r="E12" i="5"/>
  <c r="D20" i="5"/>
  <c r="D21" i="5"/>
  <c r="D30" i="5" s="1"/>
  <c r="D22" i="5"/>
  <c r="D31" i="5" s="1"/>
  <c r="D23" i="5"/>
  <c r="D32" i="5" s="1"/>
  <c r="D24" i="5"/>
  <c r="D33" i="5" s="1"/>
  <c r="C21" i="5"/>
  <c r="C30" i="5" s="1"/>
  <c r="C39" i="5" s="1"/>
  <c r="C48" i="5" s="1"/>
  <c r="C57" i="5" s="1"/>
  <c r="C66" i="5" s="1"/>
  <c r="C75" i="5" s="1"/>
  <c r="C84" i="5" s="1"/>
  <c r="C22" i="5"/>
  <c r="C31" i="5" s="1"/>
  <c r="C40" i="5" s="1"/>
  <c r="C49" i="5" s="1"/>
  <c r="C58" i="5" s="1"/>
  <c r="C67" i="5" s="1"/>
  <c r="C76" i="5" s="1"/>
  <c r="C85" i="5" s="1"/>
  <c r="C23" i="5"/>
  <c r="C32" i="5" s="1"/>
  <c r="C41" i="5" s="1"/>
  <c r="C50" i="5" s="1"/>
  <c r="C59" i="5" s="1"/>
  <c r="C68" i="5" s="1"/>
  <c r="C77" i="5" s="1"/>
  <c r="C86" i="5" s="1"/>
  <c r="C24" i="5"/>
  <c r="C33" i="5" s="1"/>
  <c r="C42" i="5" s="1"/>
  <c r="C51" i="5" s="1"/>
  <c r="C60" i="5" s="1"/>
  <c r="C69" i="5" s="1"/>
  <c r="C78" i="5" s="1"/>
  <c r="C87" i="5" s="1"/>
  <c r="C20" i="5"/>
  <c r="C29" i="5" s="1"/>
  <c r="C38" i="5" s="1"/>
  <c r="C47" i="5" s="1"/>
  <c r="C56" i="5" s="1"/>
  <c r="C65" i="5" s="1"/>
  <c r="C74" i="5" s="1"/>
  <c r="C83" i="5" s="1"/>
  <c r="H6" i="5"/>
  <c r="J6" i="6" l="1"/>
  <c r="I5" i="6"/>
  <c r="I8" i="6"/>
  <c r="D40" i="5"/>
  <c r="D39" i="5"/>
  <c r="D42" i="5"/>
  <c r="D29" i="5"/>
  <c r="E22" i="5"/>
  <c r="D41" i="5"/>
  <c r="I6" i="5"/>
  <c r="H8" i="5"/>
  <c r="H5" i="5"/>
  <c r="E13" i="5"/>
  <c r="I7" i="6" l="1"/>
  <c r="I10" i="6" s="1"/>
  <c r="K6" i="6"/>
  <c r="J8" i="6"/>
  <c r="J5" i="6"/>
  <c r="H7" i="5"/>
  <c r="E23" i="5"/>
  <c r="D48" i="5"/>
  <c r="D49" i="5"/>
  <c r="D50" i="5"/>
  <c r="D51" i="5"/>
  <c r="D38" i="5"/>
  <c r="J6" i="5"/>
  <c r="I8" i="5"/>
  <c r="I5" i="5"/>
  <c r="E14" i="5"/>
  <c r="J7" i="6" l="1"/>
  <c r="J10" i="6" s="1"/>
  <c r="L6" i="6"/>
  <c r="K8" i="6"/>
  <c r="K5" i="6"/>
  <c r="D60" i="5"/>
  <c r="D59" i="5"/>
  <c r="D57" i="5"/>
  <c r="I7" i="5"/>
  <c r="D47" i="5"/>
  <c r="D58" i="5"/>
  <c r="E24" i="5"/>
  <c r="K6" i="5"/>
  <c r="J5" i="5"/>
  <c r="J8" i="5"/>
  <c r="E15" i="5"/>
  <c r="K7" i="6" l="1"/>
  <c r="K10" i="6" s="1"/>
  <c r="M6" i="6"/>
  <c r="L5" i="6"/>
  <c r="L8" i="6"/>
  <c r="D56" i="5"/>
  <c r="D67" i="5"/>
  <c r="D69" i="5"/>
  <c r="D68" i="5"/>
  <c r="D66" i="5"/>
  <c r="J7" i="5"/>
  <c r="L6" i="5"/>
  <c r="K8" i="5"/>
  <c r="K5" i="5"/>
  <c r="L7" i="6" l="1"/>
  <c r="L10" i="6" s="1"/>
  <c r="N6" i="6"/>
  <c r="M5" i="6"/>
  <c r="M8" i="6"/>
  <c r="M7" i="6" s="1"/>
  <c r="M10" i="6" s="1"/>
  <c r="D75" i="5"/>
  <c r="D65" i="5"/>
  <c r="D76" i="5"/>
  <c r="K7" i="5"/>
  <c r="D78" i="5"/>
  <c r="D77" i="5"/>
  <c r="M6" i="5"/>
  <c r="L8" i="5"/>
  <c r="L5" i="5"/>
  <c r="O6" i="6" l="1"/>
  <c r="N5" i="6"/>
  <c r="N8" i="6"/>
  <c r="N7" i="6" s="1"/>
  <c r="N10" i="6" s="1"/>
  <c r="D87" i="5"/>
  <c r="D84" i="5"/>
  <c r="D86" i="5"/>
  <c r="D74" i="5"/>
  <c r="D85" i="5"/>
  <c r="L7" i="5"/>
  <c r="N6" i="5"/>
  <c r="M8" i="5"/>
  <c r="M5" i="5"/>
  <c r="P6" i="6" l="1"/>
  <c r="O8" i="6"/>
  <c r="O5" i="6"/>
  <c r="D83" i="5"/>
  <c r="O6" i="5"/>
  <c r="N5" i="5"/>
  <c r="N8" i="5"/>
  <c r="M7" i="5"/>
  <c r="O7" i="6" l="1"/>
  <c r="O10" i="6" s="1"/>
  <c r="Q6" i="6"/>
  <c r="P5" i="6"/>
  <c r="P8" i="6"/>
  <c r="P7" i="6" s="1"/>
  <c r="P10" i="6" s="1"/>
  <c r="N7" i="5"/>
  <c r="P6" i="5"/>
  <c r="O5" i="5"/>
  <c r="O8" i="5"/>
  <c r="R6" i="6" l="1"/>
  <c r="Q5" i="6"/>
  <c r="Q8" i="6"/>
  <c r="Q7" i="6" s="1"/>
  <c r="Q10" i="6" s="1"/>
  <c r="O7" i="5"/>
  <c r="Q6" i="5"/>
  <c r="P8" i="5"/>
  <c r="P5" i="5"/>
  <c r="S6" i="6" l="1"/>
  <c r="R5" i="6"/>
  <c r="R8" i="6"/>
  <c r="R7" i="6" s="1"/>
  <c r="R10" i="6" s="1"/>
  <c r="P7" i="5"/>
  <c r="R6" i="5"/>
  <c r="Q8" i="5"/>
  <c r="Q5" i="5"/>
  <c r="T6" i="6" l="1"/>
  <c r="S8" i="6"/>
  <c r="S5" i="6"/>
  <c r="Q7" i="5"/>
  <c r="R5" i="5"/>
  <c r="R8" i="5"/>
  <c r="S7" i="6" l="1"/>
  <c r="S10" i="6" s="1"/>
  <c r="U6" i="6"/>
  <c r="T5" i="6"/>
  <c r="T8" i="6"/>
  <c r="T7" i="6" s="1"/>
  <c r="T10" i="6" s="1"/>
  <c r="R7" i="5"/>
  <c r="V6" i="6" l="1"/>
  <c r="U5" i="6"/>
  <c r="U8" i="6"/>
  <c r="U7" i="6" s="1"/>
  <c r="U10" i="6" s="1"/>
  <c r="W6" i="6" l="1"/>
  <c r="V8" i="6"/>
  <c r="V5" i="6"/>
  <c r="V7" i="6" l="1"/>
  <c r="V10" i="6" s="1"/>
  <c r="X6" i="6"/>
  <c r="W8" i="6"/>
  <c r="W5" i="6"/>
  <c r="W7" i="6" l="1"/>
  <c r="W10" i="6" s="1"/>
  <c r="Y6" i="6"/>
  <c r="X5" i="6"/>
  <c r="X8" i="6"/>
  <c r="X7" i="6" s="1"/>
  <c r="X10" i="6" s="1"/>
  <c r="Z6" i="6" l="1"/>
  <c r="Y5" i="6"/>
  <c r="Y8" i="6"/>
  <c r="Y7" i="6" s="1"/>
  <c r="Y10" i="6" s="1"/>
  <c r="AA6" i="6" l="1"/>
  <c r="Z8" i="6"/>
  <c r="Z5" i="6"/>
  <c r="Z7" i="6" l="1"/>
  <c r="Z10" i="6" s="1"/>
  <c r="AB6" i="6"/>
  <c r="AA5" i="6"/>
  <c r="AA8" i="6"/>
  <c r="AA7" i="6" l="1"/>
  <c r="AA10" i="6" s="1"/>
  <c r="AC6" i="6"/>
  <c r="AB5" i="6"/>
  <c r="AB8" i="6"/>
  <c r="AB7" i="6" s="1"/>
  <c r="AB10" i="6" s="1"/>
  <c r="AD6" i="6" l="1"/>
  <c r="AC5" i="6"/>
  <c r="AC8" i="6"/>
  <c r="AC7" i="6" s="1"/>
  <c r="AC10" i="6" s="1"/>
  <c r="AE6" i="6" l="1"/>
  <c r="AD8" i="6"/>
  <c r="AD5" i="6"/>
  <c r="AD7" i="6" l="1"/>
  <c r="AD10" i="6" s="1"/>
  <c r="AF6" i="6"/>
  <c r="AE8" i="6"/>
  <c r="AE5" i="6"/>
  <c r="AE7" i="6" l="1"/>
  <c r="AE10" i="6" s="1"/>
  <c r="AG6" i="6"/>
  <c r="AF5" i="6"/>
  <c r="AF8" i="6"/>
  <c r="AF7" i="6" l="1"/>
  <c r="AF10" i="6" s="1"/>
  <c r="AH6" i="6"/>
  <c r="AG5" i="6"/>
  <c r="AG8" i="6"/>
  <c r="AG7" i="6" s="1"/>
  <c r="AG10" i="6" s="1"/>
  <c r="AI6" i="6" l="1"/>
  <c r="AH5" i="6"/>
  <c r="AH8" i="6"/>
  <c r="AH7" i="6" s="1"/>
  <c r="AH10" i="6" s="1"/>
  <c r="AJ6" i="6" l="1"/>
  <c r="AI8" i="6"/>
  <c r="AI5" i="6"/>
  <c r="AI7" i="6" l="1"/>
  <c r="AI10" i="6" s="1"/>
  <c r="AK6" i="6"/>
  <c r="AJ5" i="6"/>
  <c r="AJ8" i="6"/>
  <c r="AJ7" i="6" s="1"/>
  <c r="AJ10" i="6" s="1"/>
  <c r="AL6" i="6" l="1"/>
  <c r="AK5" i="6"/>
  <c r="AK8" i="6"/>
  <c r="AK7" i="6" s="1"/>
  <c r="AK10" i="6" s="1"/>
  <c r="AM6" i="6" l="1"/>
  <c r="AL5" i="6"/>
  <c r="AL8" i="6"/>
  <c r="AL7" i="6" s="1"/>
  <c r="AL10" i="6" s="1"/>
  <c r="AN6" i="6" l="1"/>
  <c r="AM8" i="6"/>
  <c r="AM5" i="6"/>
  <c r="AM7" i="6" l="1"/>
  <c r="AM10" i="6" s="1"/>
  <c r="AO6" i="6"/>
  <c r="AN8" i="6"/>
  <c r="AN5" i="6"/>
  <c r="AN7" i="6" l="1"/>
  <c r="AN10" i="6" s="1"/>
  <c r="AP6" i="6"/>
  <c r="AO5" i="6"/>
  <c r="AO8" i="6"/>
  <c r="AO7" i="6" s="1"/>
  <c r="AO10" i="6" s="1"/>
  <c r="AQ6" i="6" l="1"/>
  <c r="AP8" i="6"/>
  <c r="AP5" i="6"/>
  <c r="AP7" i="6" l="1"/>
  <c r="AP10" i="6" s="1"/>
  <c r="AR6" i="6"/>
  <c r="AQ8" i="6"/>
  <c r="AQ5" i="6"/>
  <c r="AQ7" i="6" l="1"/>
  <c r="AQ10" i="6" s="1"/>
  <c r="AS6" i="6"/>
  <c r="AR5" i="6"/>
  <c r="AR8" i="6"/>
  <c r="AR7" i="6" s="1"/>
  <c r="AR10" i="6" s="1"/>
  <c r="AT6" i="6" l="1"/>
  <c r="AS5" i="6"/>
  <c r="AS8" i="6"/>
  <c r="AS7" i="6" s="1"/>
  <c r="AS10" i="6" s="1"/>
  <c r="AU6" i="6" l="1"/>
  <c r="AT5" i="6"/>
  <c r="AT8" i="6"/>
  <c r="AT7" i="6" s="1"/>
  <c r="AT10" i="6" s="1"/>
  <c r="AV6" i="6" l="1"/>
  <c r="AU8" i="6"/>
  <c r="AU5" i="6"/>
  <c r="AU7" i="6" l="1"/>
  <c r="AU10" i="6" s="1"/>
  <c r="AW6" i="6"/>
  <c r="AV5" i="6"/>
  <c r="AV8" i="6"/>
  <c r="AV7" i="6" s="1"/>
  <c r="AV10" i="6" s="1"/>
  <c r="AX6" i="6" l="1"/>
  <c r="AW5" i="6"/>
  <c r="AW8" i="6"/>
  <c r="AW7" i="6" s="1"/>
  <c r="AW10" i="6" s="1"/>
  <c r="AY6" i="6" l="1"/>
  <c r="AX5" i="6"/>
  <c r="AX8" i="6"/>
  <c r="AX7" i="6" s="1"/>
  <c r="AX10" i="6" s="1"/>
  <c r="AZ6" i="6" l="1"/>
  <c r="AY8" i="6"/>
  <c r="AY5" i="6"/>
  <c r="AY7" i="6" l="1"/>
  <c r="AY10" i="6" s="1"/>
  <c r="BA6" i="6"/>
  <c r="AZ5" i="6"/>
  <c r="AZ8" i="6"/>
  <c r="AZ7" i="6" l="1"/>
  <c r="AZ10" i="6" s="1"/>
  <c r="BB6" i="6"/>
  <c r="BA5" i="6"/>
  <c r="BA8" i="6"/>
  <c r="BA7" i="6" s="1"/>
  <c r="BA10" i="6" s="1"/>
  <c r="BC6" i="6" l="1"/>
  <c r="BB5" i="6"/>
  <c r="BB8" i="6"/>
  <c r="BB7" i="6" s="1"/>
  <c r="BB10" i="6" s="1"/>
  <c r="BD6" i="6" l="1"/>
  <c r="BC8" i="6"/>
  <c r="BC5" i="6"/>
  <c r="BC7" i="6" l="1"/>
  <c r="BC10" i="6" s="1"/>
  <c r="BE6" i="6"/>
  <c r="BD8" i="6"/>
  <c r="BD5" i="6"/>
  <c r="BD7" i="6" l="1"/>
  <c r="BD10" i="6" s="1"/>
  <c r="BF6" i="6"/>
  <c r="BE8" i="6"/>
  <c r="BE5" i="6"/>
  <c r="BE7" i="6" l="1"/>
  <c r="BE10" i="6" s="1"/>
  <c r="BG6" i="6"/>
  <c r="BF8" i="6"/>
  <c r="BF5" i="6"/>
  <c r="BF7" i="6" l="1"/>
  <c r="BF10" i="6" s="1"/>
  <c r="BH6" i="6"/>
  <c r="BG8" i="6"/>
  <c r="BG5" i="6"/>
  <c r="BG7" i="6" l="1"/>
  <c r="BG10" i="6" s="1"/>
  <c r="BI6" i="6"/>
  <c r="BH8" i="6"/>
  <c r="BH5" i="6"/>
  <c r="BH7" i="6" l="1"/>
  <c r="BH10" i="6" s="1"/>
  <c r="BJ6" i="6"/>
  <c r="BI5" i="6"/>
  <c r="BI8" i="6"/>
  <c r="BI7" i="6" s="1"/>
  <c r="BI10" i="6" s="1"/>
  <c r="BJ5" i="6" l="1"/>
  <c r="BJ8" i="6"/>
  <c r="BJ7" i="6" s="1"/>
  <c r="BJ10" i="6" s="1"/>
  <c r="G74" i="5" l="1"/>
  <c r="G38" i="5"/>
  <c r="K50" i="5"/>
  <c r="J66" i="5"/>
  <c r="O56" i="5"/>
  <c r="N31" i="5"/>
  <c r="M67" i="5"/>
  <c r="Q68" i="5"/>
  <c r="K66" i="5"/>
  <c r="N69" i="5"/>
  <c r="O69" i="5"/>
  <c r="G77" i="5"/>
  <c r="N42" i="5"/>
  <c r="R78" i="5"/>
  <c r="H78" i="5"/>
  <c r="Q42" i="5"/>
  <c r="N21" i="5"/>
  <c r="K39" i="5"/>
  <c r="N75" i="5"/>
  <c r="G23" i="5"/>
  <c r="G24" i="5"/>
  <c r="I31" i="5"/>
  <c r="J23" i="5"/>
  <c r="L50" i="5"/>
  <c r="I48" i="5"/>
  <c r="O24" i="5"/>
  <c r="P87" i="5"/>
  <c r="I76" i="5"/>
  <c r="Q47" i="5"/>
  <c r="H60" i="5"/>
  <c r="P65" i="5"/>
  <c r="J39" i="5"/>
  <c r="P85" i="5"/>
  <c r="P13" i="5"/>
  <c r="L40" i="5"/>
  <c r="O13" i="5"/>
  <c r="N39" i="5"/>
  <c r="K14" i="5"/>
  <c r="I13" i="5"/>
  <c r="J87" i="5"/>
  <c r="I59" i="5"/>
  <c r="H58" i="5"/>
  <c r="K85" i="5"/>
  <c r="N50" i="5"/>
  <c r="J67" i="5"/>
  <c r="P68" i="5"/>
  <c r="I32" i="5"/>
  <c r="I65" i="5"/>
  <c r="M15" i="5"/>
  <c r="N86" i="5"/>
  <c r="L56" i="5"/>
  <c r="M21" i="5"/>
  <c r="M87" i="5"/>
  <c r="N51" i="5"/>
  <c r="N56" i="5"/>
  <c r="I29" i="5"/>
  <c r="K57" i="5"/>
  <c r="R83" i="5"/>
  <c r="Q69" i="5"/>
  <c r="N60" i="5"/>
  <c r="H24" i="5"/>
  <c r="J14" i="5"/>
  <c r="G20" i="5"/>
  <c r="J24" i="5"/>
  <c r="L33" i="5"/>
  <c r="M77" i="5"/>
  <c r="H20" i="5"/>
  <c r="G78" i="5"/>
  <c r="H22" i="5"/>
  <c r="L29" i="5"/>
  <c r="O68" i="5"/>
  <c r="Q40" i="5"/>
  <c r="O15" i="5"/>
  <c r="G50" i="5"/>
  <c r="I21" i="5"/>
  <c r="O65" i="5"/>
  <c r="Q76" i="5"/>
  <c r="I74" i="5"/>
  <c r="M32" i="5"/>
  <c r="K40" i="5"/>
  <c r="N77" i="5"/>
  <c r="Q86" i="5"/>
  <c r="O86" i="5"/>
  <c r="O21" i="5"/>
  <c r="I86" i="5"/>
  <c r="R85" i="5"/>
  <c r="K69" i="5"/>
  <c r="R22" i="5"/>
  <c r="R67" i="5"/>
  <c r="K24" i="5"/>
  <c r="J30" i="5"/>
  <c r="R12" i="5"/>
  <c r="P32" i="5"/>
  <c r="K11" i="5"/>
  <c r="N83" i="5"/>
  <c r="L48" i="5"/>
  <c r="M74" i="5"/>
  <c r="H75" i="5"/>
  <c r="M11" i="5"/>
  <c r="G41" i="5"/>
  <c r="R33" i="5"/>
  <c r="I57" i="5"/>
  <c r="J15" i="5"/>
  <c r="M20" i="5"/>
  <c r="O85" i="5"/>
  <c r="H56" i="5"/>
  <c r="H47" i="5"/>
  <c r="R41" i="5"/>
  <c r="K30" i="5"/>
  <c r="I42" i="5"/>
  <c r="J22" i="5"/>
  <c r="L68" i="5"/>
  <c r="J60" i="5"/>
  <c r="I85" i="5"/>
  <c r="G57" i="5"/>
  <c r="G47" i="5"/>
  <c r="P66" i="5"/>
  <c r="L49" i="5"/>
  <c r="O78" i="5"/>
  <c r="O29" i="5"/>
  <c r="G83" i="5"/>
  <c r="O40" i="5"/>
  <c r="I24" i="5"/>
  <c r="Q14" i="5"/>
  <c r="P14" i="5"/>
  <c r="N66" i="5"/>
  <c r="I56" i="5"/>
  <c r="R47" i="5"/>
  <c r="I67" i="5"/>
  <c r="K68" i="5"/>
  <c r="J51" i="5"/>
  <c r="K58" i="5"/>
  <c r="Q15" i="5"/>
  <c r="K13" i="5"/>
  <c r="H11" i="5"/>
  <c r="O47" i="5"/>
  <c r="P74" i="5"/>
  <c r="Q22" i="5"/>
  <c r="Q65" i="5"/>
  <c r="H38" i="5"/>
  <c r="K41" i="5"/>
  <c r="G84" i="5"/>
  <c r="P51" i="5"/>
  <c r="I30" i="5"/>
  <c r="Q49" i="5"/>
  <c r="G69" i="5"/>
  <c r="G32" i="5"/>
  <c r="G85" i="5"/>
  <c r="K38" i="5"/>
  <c r="L20" i="5"/>
  <c r="J57" i="5"/>
  <c r="Q33" i="5"/>
  <c r="L75" i="5"/>
  <c r="M12" i="5"/>
  <c r="M42" i="5"/>
  <c r="Q75" i="5"/>
  <c r="J49" i="5"/>
  <c r="N15" i="5"/>
  <c r="M76" i="5"/>
  <c r="N41" i="5"/>
  <c r="O59" i="5"/>
  <c r="P69" i="5"/>
  <c r="O32" i="5"/>
  <c r="P76" i="5"/>
  <c r="L42" i="5"/>
  <c r="Q13" i="5"/>
  <c r="J12" i="5"/>
  <c r="L65" i="5"/>
  <c r="J74" i="5"/>
  <c r="J42" i="5"/>
  <c r="R68" i="5"/>
  <c r="I14" i="5"/>
  <c r="O83" i="5"/>
  <c r="K42" i="5"/>
  <c r="M56" i="5"/>
  <c r="K31" i="5"/>
  <c r="G59" i="5"/>
  <c r="R69" i="5"/>
  <c r="R66" i="5"/>
  <c r="K29" i="5"/>
  <c r="I39" i="5"/>
  <c r="R15" i="5"/>
  <c r="H69" i="5"/>
  <c r="J20" i="5"/>
  <c r="H66" i="5"/>
  <c r="I15" i="5"/>
  <c r="I23" i="5"/>
  <c r="H86" i="5"/>
  <c r="R20" i="5"/>
  <c r="M33" i="5"/>
  <c r="R14" i="5"/>
  <c r="L60" i="5"/>
  <c r="Q30" i="5"/>
  <c r="G86" i="5"/>
  <c r="P58" i="5"/>
  <c r="L58" i="5"/>
  <c r="L30" i="5"/>
  <c r="L23" i="5"/>
  <c r="P56" i="5"/>
  <c r="I12" i="5"/>
  <c r="K65" i="5"/>
  <c r="M60" i="5"/>
  <c r="Q38" i="5"/>
  <c r="R56" i="5"/>
  <c r="M22" i="5"/>
  <c r="G31" i="5"/>
  <c r="G13" i="5"/>
  <c r="R58" i="5"/>
  <c r="R13" i="5"/>
  <c r="Q32" i="5"/>
  <c r="O33" i="5"/>
  <c r="O74" i="5"/>
  <c r="R31" i="5"/>
  <c r="N57" i="5"/>
  <c r="J21" i="5"/>
  <c r="M65" i="5"/>
  <c r="K12" i="5"/>
  <c r="N48" i="5"/>
  <c r="Q84" i="5"/>
  <c r="I68" i="5"/>
  <c r="L39" i="5"/>
  <c r="H59" i="5"/>
  <c r="G30" i="5"/>
  <c r="J69" i="5"/>
  <c r="N22" i="5"/>
  <c r="M66" i="5"/>
  <c r="N84" i="5"/>
  <c r="G42" i="5"/>
  <c r="N76" i="5"/>
  <c r="N12" i="5"/>
  <c r="N23" i="5"/>
  <c r="H23" i="5"/>
  <c r="I78" i="5"/>
  <c r="R86" i="5"/>
  <c r="M40" i="5"/>
  <c r="K87" i="5"/>
  <c r="M75" i="5"/>
  <c r="N14" i="5"/>
  <c r="M29" i="5"/>
  <c r="H21" i="5"/>
  <c r="L86" i="5"/>
  <c r="H74" i="5"/>
  <c r="O38" i="5"/>
  <c r="R30" i="5"/>
  <c r="N32" i="5"/>
  <c r="N33" i="5"/>
  <c r="Q51" i="5"/>
  <c r="M31" i="5"/>
  <c r="H15" i="5"/>
  <c r="H30" i="5"/>
  <c r="G12" i="5"/>
  <c r="J11" i="5"/>
  <c r="L22" i="5"/>
  <c r="M83" i="5"/>
  <c r="Q41" i="5"/>
  <c r="P78" i="5"/>
  <c r="G66" i="5"/>
  <c r="P24" i="5"/>
  <c r="K56" i="5"/>
  <c r="N67" i="5"/>
  <c r="M86" i="5"/>
  <c r="L51" i="5"/>
  <c r="Q48" i="5"/>
  <c r="R87" i="5"/>
  <c r="M48" i="5"/>
  <c r="Q31" i="5"/>
  <c r="K32" i="5"/>
  <c r="L14" i="5"/>
  <c r="I87" i="5"/>
  <c r="O75" i="5"/>
  <c r="O60" i="5"/>
  <c r="O39" i="5"/>
  <c r="Q21" i="5"/>
  <c r="P12" i="5"/>
  <c r="Q78" i="5"/>
  <c r="L59" i="5"/>
  <c r="O84" i="5"/>
  <c r="P11" i="5"/>
  <c r="I84" i="5"/>
  <c r="G40" i="5"/>
  <c r="M84" i="5"/>
  <c r="M14" i="5"/>
  <c r="K59" i="5"/>
  <c r="I20" i="5"/>
  <c r="H57" i="5"/>
  <c r="J38" i="5"/>
  <c r="J78" i="5"/>
  <c r="G87" i="5"/>
  <c r="H12" i="5"/>
  <c r="L78" i="5"/>
  <c r="M49" i="5"/>
  <c r="L38" i="5"/>
  <c r="K49" i="5"/>
  <c r="G76" i="5"/>
  <c r="H87" i="5"/>
  <c r="K60" i="5"/>
  <c r="I69" i="5"/>
  <c r="H67" i="5"/>
  <c r="O66" i="5"/>
  <c r="J56" i="5"/>
  <c r="N58" i="5"/>
  <c r="P77" i="5"/>
  <c r="P83" i="5"/>
  <c r="L87" i="5"/>
  <c r="O41" i="5"/>
  <c r="L12" i="5"/>
  <c r="H77" i="5"/>
  <c r="G75" i="5"/>
  <c r="J77" i="5"/>
  <c r="M68" i="5"/>
  <c r="H39" i="5"/>
  <c r="H42" i="5"/>
  <c r="L31" i="5"/>
  <c r="R49" i="5"/>
  <c r="R51" i="5"/>
  <c r="G14" i="5"/>
  <c r="O14" i="5"/>
  <c r="P84" i="5"/>
  <c r="Q23" i="5"/>
  <c r="R57" i="5"/>
  <c r="N85" i="5"/>
  <c r="R48" i="5"/>
  <c r="I11" i="5"/>
  <c r="J58" i="5"/>
  <c r="G56" i="5"/>
  <c r="M30" i="5"/>
  <c r="Q85" i="5"/>
  <c r="N49" i="5"/>
  <c r="H50" i="5"/>
  <c r="M41" i="5"/>
  <c r="G51" i="5"/>
  <c r="L85" i="5"/>
  <c r="I51" i="5"/>
  <c r="G21" i="5"/>
  <c r="K74" i="5"/>
  <c r="N68" i="5"/>
  <c r="L84" i="5"/>
  <c r="Q77" i="5"/>
  <c r="H41" i="5"/>
  <c r="R74" i="5"/>
  <c r="P38" i="5"/>
  <c r="R29" i="5"/>
  <c r="O57" i="5"/>
  <c r="M24" i="5"/>
  <c r="N30" i="5"/>
  <c r="K33" i="5"/>
  <c r="L66" i="5"/>
  <c r="I38" i="5"/>
  <c r="L13" i="5"/>
  <c r="N13" i="5"/>
  <c r="O22" i="5"/>
  <c r="H13" i="5"/>
  <c r="M39" i="5"/>
  <c r="M38" i="5"/>
  <c r="J86" i="5"/>
  <c r="H85" i="5"/>
  <c r="K75" i="5"/>
  <c r="P39" i="5"/>
  <c r="O11" i="5"/>
  <c r="O50" i="5"/>
  <c r="N65" i="5"/>
  <c r="L21" i="5"/>
  <c r="P60" i="5"/>
  <c r="J76" i="5"/>
  <c r="O77" i="5"/>
  <c r="R77" i="5"/>
  <c r="P22" i="5"/>
  <c r="N47" i="5"/>
  <c r="J50" i="5"/>
  <c r="O31" i="5"/>
  <c r="O49" i="5"/>
  <c r="M85" i="5"/>
  <c r="O67" i="5"/>
  <c r="P41" i="5"/>
  <c r="Q29" i="5"/>
  <c r="O20" i="5"/>
  <c r="R21" i="5"/>
  <c r="I66" i="5"/>
  <c r="K47" i="5"/>
  <c r="Q56" i="5"/>
  <c r="P31" i="5"/>
  <c r="N87" i="5"/>
  <c r="J31" i="5"/>
  <c r="M51" i="5"/>
  <c r="N40" i="5"/>
  <c r="R42" i="5"/>
  <c r="I77" i="5"/>
  <c r="L11" i="5"/>
  <c r="Q11" i="5"/>
  <c r="J75" i="5"/>
  <c r="M78" i="5"/>
  <c r="O23" i="5"/>
  <c r="J32" i="5"/>
  <c r="N20" i="5"/>
  <c r="L41" i="5"/>
  <c r="K21" i="5"/>
  <c r="R50" i="5"/>
  <c r="Q66" i="5"/>
  <c r="K78" i="5"/>
  <c r="G49" i="5"/>
  <c r="J29" i="5"/>
  <c r="Q60" i="5"/>
  <c r="R24" i="5"/>
  <c r="I22" i="5"/>
  <c r="Q57" i="5"/>
  <c r="M69" i="5"/>
  <c r="L77" i="5"/>
  <c r="G33" i="5"/>
  <c r="O48" i="5"/>
  <c r="H51" i="5"/>
  <c r="P21" i="5"/>
  <c r="G48" i="5"/>
  <c r="P20" i="5"/>
  <c r="J41" i="5"/>
  <c r="N59" i="5"/>
  <c r="O87" i="5"/>
  <c r="P86" i="5"/>
  <c r="H14" i="5"/>
  <c r="Q50" i="5"/>
  <c r="L47" i="5"/>
  <c r="M23" i="5"/>
  <c r="G58" i="5"/>
  <c r="G29" i="5"/>
  <c r="L76" i="5"/>
  <c r="N24" i="5"/>
  <c r="J33" i="5"/>
  <c r="Q87" i="5"/>
  <c r="G60" i="5"/>
  <c r="H65" i="5"/>
  <c r="J40" i="5"/>
  <c r="I50" i="5"/>
  <c r="P23" i="5"/>
  <c r="I60" i="5"/>
  <c r="M50" i="5"/>
  <c r="J59" i="5"/>
  <c r="N74" i="5"/>
  <c r="K15" i="5"/>
  <c r="P29" i="5"/>
  <c r="Q59" i="5"/>
  <c r="J47" i="5"/>
  <c r="K48" i="5"/>
  <c r="K83" i="5"/>
  <c r="K84" i="5"/>
  <c r="H49" i="5"/>
  <c r="P67" i="5"/>
  <c r="I40" i="5"/>
  <c r="K20" i="5"/>
  <c r="P42" i="5"/>
  <c r="P59" i="5"/>
  <c r="O12" i="5"/>
  <c r="R11" i="5"/>
  <c r="K51" i="5"/>
  <c r="L67" i="5"/>
  <c r="L74" i="5"/>
  <c r="H31" i="5"/>
  <c r="P49" i="5"/>
  <c r="Q24" i="5"/>
  <c r="L57" i="5"/>
  <c r="K67" i="5"/>
  <c r="G65" i="5"/>
  <c r="Q74" i="5"/>
  <c r="P48" i="5"/>
  <c r="J13" i="5"/>
  <c r="G22" i="5"/>
  <c r="I33" i="5"/>
  <c r="H76" i="5"/>
  <c r="P47" i="5"/>
  <c r="M58" i="5"/>
  <c r="P40" i="5"/>
  <c r="P57" i="5"/>
  <c r="I58" i="5"/>
  <c r="O42" i="5"/>
  <c r="Q83" i="5"/>
  <c r="J83" i="5"/>
  <c r="J48" i="5"/>
  <c r="N29" i="5"/>
  <c r="P50" i="5"/>
  <c r="H84" i="5"/>
  <c r="N78" i="5"/>
  <c r="M47" i="5"/>
  <c r="G68" i="5"/>
  <c r="I47" i="5"/>
  <c r="P15" i="5"/>
  <c r="I49" i="5"/>
  <c r="L24" i="5"/>
  <c r="Q39" i="5"/>
  <c r="R38" i="5"/>
  <c r="M57" i="5"/>
  <c r="K23" i="5"/>
  <c r="R60" i="5"/>
  <c r="N38" i="5"/>
  <c r="R40" i="5"/>
  <c r="Q20" i="5"/>
  <c r="J84" i="5"/>
  <c r="G67" i="5"/>
  <c r="O30" i="5"/>
  <c r="I41" i="5"/>
  <c r="L32" i="5"/>
  <c r="H29" i="5"/>
  <c r="J85" i="5"/>
  <c r="L15" i="5"/>
  <c r="O76" i="5"/>
  <c r="J65" i="5"/>
  <c r="H48" i="5"/>
  <c r="K22" i="5"/>
  <c r="H83" i="5"/>
  <c r="Q67" i="5"/>
  <c r="R23" i="5"/>
  <c r="O58" i="5"/>
  <c r="G39" i="5"/>
  <c r="P75" i="5"/>
  <c r="R65" i="5"/>
  <c r="R76" i="5"/>
  <c r="R75" i="5"/>
  <c r="H68" i="5"/>
  <c r="I83" i="5"/>
  <c r="P30" i="5"/>
  <c r="K86" i="5"/>
  <c r="L69" i="5"/>
  <c r="R59" i="5"/>
  <c r="R32" i="5"/>
  <c r="M59" i="5"/>
  <c r="P33" i="5"/>
  <c r="G15" i="5"/>
  <c r="K77" i="5"/>
  <c r="H33" i="5"/>
  <c r="H40" i="5"/>
  <c r="I75" i="5"/>
  <c r="R84" i="5"/>
  <c r="Q58" i="5"/>
  <c r="N11" i="5"/>
  <c r="R39" i="5"/>
  <c r="Q12" i="5"/>
  <c r="O51" i="5"/>
  <c r="M13" i="5"/>
  <c r="J68" i="5"/>
  <c r="L83" i="5"/>
  <c r="K76" i="5"/>
  <c r="H32" i="5"/>
  <c r="N53" i="5" l="1"/>
  <c r="L89" i="5"/>
  <c r="N17" i="5"/>
  <c r="I89" i="5"/>
  <c r="G35" i="5"/>
  <c r="N35" i="5"/>
  <c r="J71" i="5"/>
  <c r="Q26" i="5"/>
  <c r="N44" i="5"/>
  <c r="R44" i="5"/>
  <c r="P53" i="5"/>
  <c r="G71" i="5"/>
  <c r="N80" i="5"/>
  <c r="O17" i="5"/>
  <c r="R80" i="5"/>
  <c r="K80" i="5"/>
  <c r="I17" i="5"/>
  <c r="J62" i="5"/>
  <c r="I26" i="5"/>
  <c r="M89" i="5"/>
  <c r="O44" i="5"/>
  <c r="Q44" i="5"/>
  <c r="P62" i="5"/>
  <c r="J80" i="5"/>
  <c r="L71" i="5"/>
  <c r="H44" i="5"/>
  <c r="G53" i="5"/>
  <c r="M80" i="5"/>
  <c r="G26" i="5"/>
  <c r="G62" i="5"/>
  <c r="P71" i="5"/>
  <c r="Q53" i="5"/>
  <c r="H35" i="5"/>
  <c r="M53" i="5"/>
  <c r="J89" i="5"/>
  <c r="K89" i="5"/>
  <c r="J35" i="5"/>
  <c r="N26" i="5"/>
  <c r="G17" i="5"/>
  <c r="J44" i="5"/>
  <c r="K62" i="5"/>
  <c r="J17" i="5"/>
  <c r="M35" i="5"/>
  <c r="M71" i="5"/>
  <c r="R62" i="5"/>
  <c r="K71" i="5"/>
  <c r="L26" i="5"/>
  <c r="P80" i="5"/>
  <c r="G89" i="5"/>
  <c r="H62" i="5"/>
  <c r="M26" i="5"/>
  <c r="M17" i="5"/>
  <c r="N89" i="5"/>
  <c r="I80" i="5"/>
  <c r="L35" i="5"/>
  <c r="R89" i="5"/>
  <c r="L62" i="5"/>
  <c r="G44" i="5"/>
  <c r="R71" i="5"/>
  <c r="R17" i="5"/>
  <c r="K26" i="5"/>
  <c r="J53" i="5"/>
  <c r="H71" i="5"/>
  <c r="L53" i="5"/>
  <c r="P26" i="5"/>
  <c r="Q17" i="5"/>
  <c r="K53" i="5"/>
  <c r="Q35" i="5"/>
  <c r="N71" i="5"/>
  <c r="M44" i="5"/>
  <c r="I44" i="5"/>
  <c r="R35" i="5"/>
  <c r="P89" i="5"/>
  <c r="L44" i="5"/>
  <c r="P17" i="5"/>
  <c r="R26" i="5"/>
  <c r="J26" i="5"/>
  <c r="M62" i="5"/>
  <c r="Q71" i="5"/>
  <c r="R53" i="5"/>
  <c r="I62" i="5"/>
  <c r="K17" i="5"/>
  <c r="O71" i="5"/>
  <c r="H26" i="5"/>
  <c r="I35" i="5"/>
  <c r="I71" i="5"/>
  <c r="O62" i="5"/>
  <c r="H89" i="5"/>
  <c r="I53" i="5"/>
  <c r="Q89" i="5"/>
  <c r="Q80" i="5"/>
  <c r="L80" i="5"/>
  <c r="P35" i="5"/>
  <c r="L17" i="5"/>
  <c r="Q62" i="5"/>
  <c r="O26" i="5"/>
  <c r="P44" i="5"/>
  <c r="H80" i="5"/>
  <c r="O80" i="5"/>
  <c r="K35" i="5"/>
  <c r="O89" i="5"/>
  <c r="K44" i="5"/>
  <c r="O53" i="5"/>
  <c r="H17" i="5"/>
  <c r="O35" i="5"/>
  <c r="H53" i="5"/>
  <c r="N62" i="5"/>
  <c r="G80" i="5"/>
  <c r="H91" i="5" l="1"/>
  <c r="O91" i="5"/>
  <c r="M91" i="5"/>
  <c r="P91" i="5"/>
  <c r="G91" i="5"/>
  <c r="K91" i="5"/>
  <c r="L91" i="5"/>
  <c r="R91" i="5"/>
  <c r="Q91" i="5"/>
  <c r="N91" i="5"/>
  <c r="J91" i="5"/>
  <c r="I91" i="5"/>
</calcChain>
</file>

<file path=xl/sharedStrings.xml><?xml version="1.0" encoding="utf-8"?>
<sst xmlns="http://schemas.openxmlformats.org/spreadsheetml/2006/main" count="45" uniqueCount="27">
  <si>
    <t>SALARIES</t>
  </si>
  <si>
    <t>UTILITIES</t>
  </si>
  <si>
    <t>Count</t>
  </si>
  <si>
    <t>Total</t>
  </si>
  <si>
    <t>x</t>
  </si>
  <si>
    <t>Organized Data</t>
  </si>
  <si>
    <t>COFFEE</t>
  </si>
  <si>
    <t>DONUTS</t>
  </si>
  <si>
    <t>RENT</t>
  </si>
  <si>
    <t>MILK</t>
  </si>
  <si>
    <t>SUGAR</t>
  </si>
  <si>
    <t>BAGELS</t>
  </si>
  <si>
    <t>TEA</t>
  </si>
  <si>
    <t>Central Perk</t>
  </si>
  <si>
    <t>Tom's Restaurant</t>
  </si>
  <si>
    <t>Café Nervosa</t>
  </si>
  <si>
    <t>Monk's Café</t>
  </si>
  <si>
    <t>Loyola's Family Restaurant</t>
  </si>
  <si>
    <t>Famous Coffee Shop Holdco</t>
  </si>
  <si>
    <t>Raw Data</t>
  </si>
  <si>
    <t>END.</t>
  </si>
  <si>
    <t>TOTAL EXPENSES</t>
  </si>
  <si>
    <t>Year</t>
  </si>
  <si>
    <t>Date</t>
  </si>
  <si>
    <t>MoYear</t>
  </si>
  <si>
    <t>Month</t>
  </si>
  <si>
    <t>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</si>
</sst>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Sub&quot;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2" borderId="3" applyNumberFormat="0" applyAlignment="0" applyProtection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3" applyNumberFormat="0" applyAlignment="0" applyProtection="0"/>
  </cellStyleXfs>
  <cellXfs count="36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Fill="1"/>
    <xf numFmtId="37" fontId="7" fillId="0" borderId="0" xfId="1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6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/>
    <xf numFmtId="41" fontId="0" fillId="0" borderId="0" xfId="0" applyNumberFormat="1" applyAlignment="1">
      <alignment horizontal="right"/>
    </xf>
    <xf numFmtId="41" fontId="10" fillId="3" borderId="1" xfId="2" applyNumberFormat="1" applyFont="1" applyFill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14" fontId="7" fillId="3" borderId="0" xfId="0" applyNumberFormat="1" applyFont="1" applyFill="1" applyAlignment="1">
      <alignment horizontal="center"/>
    </xf>
    <xf numFmtId="1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7" fontId="11" fillId="4" borderId="0" xfId="2" applyNumberFormat="1" applyFont="1" applyFill="1" applyBorder="1"/>
    <xf numFmtId="0" fontId="9" fillId="0" borderId="1" xfId="2" applyFont="1" applyFill="1" applyBorder="1" applyAlignment="1">
      <alignment horizontal="left" vertical="center"/>
    </xf>
    <xf numFmtId="1" fontId="7" fillId="0" borderId="0" xfId="0" applyNumberFormat="1" applyFont="1"/>
    <xf numFmtId="1" fontId="12" fillId="3" borderId="0" xfId="6" applyNumberFormat="1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4" xfId="0" applyFont="1" applyFill="1" applyBorder="1"/>
    <xf numFmtId="0" fontId="2" fillId="0" borderId="4" xfId="0" applyFont="1" applyBorder="1"/>
    <xf numFmtId="41" fontId="2" fillId="0" borderId="4" xfId="0" applyNumberFormat="1" applyFont="1" applyBorder="1"/>
    <xf numFmtId="0" fontId="2" fillId="0" borderId="4" xfId="0" applyFont="1" applyFill="1" applyBorder="1"/>
    <xf numFmtId="164" fontId="9" fillId="4" borderId="0" xfId="2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0" fontId="3" fillId="0" borderId="0" xfId="0" applyFont="1" applyFill="1"/>
    <xf numFmtId="14" fontId="6" fillId="3" borderId="0" xfId="0" applyNumberFormat="1" applyFont="1" applyFill="1" applyAlignment="1">
      <alignment horizontal="center"/>
    </xf>
    <xf numFmtId="41" fontId="2" fillId="0" borderId="2" xfId="0" applyNumberFormat="1" applyFont="1" applyBorder="1"/>
    <xf numFmtId="0" fontId="0" fillId="0" borderId="2" xfId="0" applyBorder="1"/>
    <xf numFmtId="0" fontId="3" fillId="0" borderId="2" xfId="0" applyFont="1" applyFill="1" applyBorder="1"/>
    <xf numFmtId="0" fontId="0" fillId="0" borderId="2" xfId="0" applyFill="1" applyBorder="1"/>
    <xf numFmtId="0" fontId="2" fillId="0" borderId="2" xfId="0" applyFont="1" applyBorder="1"/>
    <xf numFmtId="0" fontId="7" fillId="0" borderId="0" xfId="0" applyFont="1" applyAlignment="1">
      <alignment horizontal="right"/>
    </xf>
  </cellXfs>
  <cellStyles count="7">
    <cellStyle name="Check Cell" xfId="2" builtinId="23"/>
    <cellStyle name="Check Cell 2" xfId="6"/>
    <cellStyle name="Comma 2" xfId="4"/>
    <cellStyle name="Currency" xfId="1" builtinId="4"/>
    <cellStyle name="Normal" xfId="0" builtinId="0"/>
    <cellStyle name="Normal 2" xfId="3"/>
    <cellStyle name="Percent 2" xfId="5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showGridLines="0"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9" sqref="D9"/>
    </sheetView>
  </sheetViews>
  <sheetFormatPr defaultRowHeight="15" x14ac:dyDescent="0.25"/>
  <cols>
    <col min="1" max="1" width="1.7109375" style="8" customWidth="1"/>
    <col min="2" max="2" width="1.7109375" style="1" customWidth="1"/>
    <col min="3" max="3" width="24.7109375" customWidth="1"/>
    <col min="4" max="4" width="13.28515625" style="28" customWidth="1"/>
    <col min="5" max="5" width="13.28515625" style="1" customWidth="1"/>
    <col min="6" max="6" width="5.7109375" style="3" customWidth="1"/>
    <col min="7" max="18" width="13.28515625" customWidth="1"/>
  </cols>
  <sheetData>
    <row r="1" spans="1:18" s="1" customFormat="1" ht="5.0999999999999996" customHeight="1" x14ac:dyDescent="0.25">
      <c r="A1" s="8"/>
      <c r="F1" s="3"/>
    </row>
    <row r="2" spans="1:18" x14ac:dyDescent="0.25">
      <c r="C2" s="2" t="s">
        <v>18</v>
      </c>
      <c r="D2" s="1"/>
    </row>
    <row r="3" spans="1:18" x14ac:dyDescent="0.25">
      <c r="C3" s="2" t="s">
        <v>5</v>
      </c>
      <c r="D3" s="1"/>
    </row>
    <row r="4" spans="1:18" ht="5.0999999999999996" customHeight="1" x14ac:dyDescent="0.25">
      <c r="D4" s="1"/>
    </row>
    <row r="5" spans="1:18" x14ac:dyDescent="0.25">
      <c r="D5" s="1"/>
      <c r="G5" s="7">
        <f>YEAR(G6)</f>
        <v>2019</v>
      </c>
      <c r="H5" s="7">
        <f t="shared" ref="H5:R5" si="0">YEAR(H6)</f>
        <v>2019</v>
      </c>
      <c r="I5" s="7">
        <f t="shared" si="0"/>
        <v>2019</v>
      </c>
      <c r="J5" s="7">
        <f t="shared" si="0"/>
        <v>2019</v>
      </c>
      <c r="K5" s="7">
        <f t="shared" si="0"/>
        <v>2019</v>
      </c>
      <c r="L5" s="7">
        <f t="shared" si="0"/>
        <v>2019</v>
      </c>
      <c r="M5" s="7">
        <f t="shared" si="0"/>
        <v>2019</v>
      </c>
      <c r="N5" s="7">
        <f t="shared" si="0"/>
        <v>2019</v>
      </c>
      <c r="O5" s="7">
        <f t="shared" si="0"/>
        <v>2019</v>
      </c>
      <c r="P5" s="7">
        <f t="shared" si="0"/>
        <v>2019</v>
      </c>
      <c r="Q5" s="7">
        <f t="shared" si="0"/>
        <v>2019</v>
      </c>
      <c r="R5" s="7">
        <f t="shared" si="0"/>
        <v>2019</v>
      </c>
    </row>
    <row r="6" spans="1:18" x14ac:dyDescent="0.25">
      <c r="D6" s="1"/>
      <c r="G6" s="29">
        <v>43496</v>
      </c>
      <c r="H6" s="5">
        <f>EOMONTH(G6,1)</f>
        <v>43524</v>
      </c>
      <c r="I6" s="5">
        <f t="shared" ref="I6:R6" si="1">EOMONTH(H6,1)</f>
        <v>43555</v>
      </c>
      <c r="J6" s="5">
        <f t="shared" si="1"/>
        <v>43585</v>
      </c>
      <c r="K6" s="5">
        <f t="shared" si="1"/>
        <v>43616</v>
      </c>
      <c r="L6" s="5">
        <f t="shared" si="1"/>
        <v>43646</v>
      </c>
      <c r="M6" s="5">
        <f t="shared" si="1"/>
        <v>43677</v>
      </c>
      <c r="N6" s="5">
        <f t="shared" si="1"/>
        <v>43708</v>
      </c>
      <c r="O6" s="5">
        <f t="shared" si="1"/>
        <v>43738</v>
      </c>
      <c r="P6" s="5">
        <f t="shared" si="1"/>
        <v>43769</v>
      </c>
      <c r="Q6" s="5">
        <f t="shared" si="1"/>
        <v>43799</v>
      </c>
      <c r="R6" s="5">
        <f t="shared" si="1"/>
        <v>43830</v>
      </c>
    </row>
    <row r="7" spans="1:18" s="1" customFormat="1" x14ac:dyDescent="0.25">
      <c r="A7" s="8"/>
      <c r="F7" s="3"/>
      <c r="G7" s="4" t="str">
        <f>CONCATENATE(G8,G5)</f>
        <v>12019</v>
      </c>
      <c r="H7" s="4" t="str">
        <f t="shared" ref="H7:R7" si="2">CONCATENATE(H8,H5)</f>
        <v>22019</v>
      </c>
      <c r="I7" s="4" t="str">
        <f t="shared" si="2"/>
        <v>32019</v>
      </c>
      <c r="J7" s="4" t="str">
        <f t="shared" si="2"/>
        <v>42019</v>
      </c>
      <c r="K7" s="4" t="str">
        <f t="shared" si="2"/>
        <v>52019</v>
      </c>
      <c r="L7" s="4" t="str">
        <f t="shared" si="2"/>
        <v>62019</v>
      </c>
      <c r="M7" s="4" t="str">
        <f t="shared" si="2"/>
        <v>72019</v>
      </c>
      <c r="N7" s="4" t="str">
        <f t="shared" si="2"/>
        <v>82019</v>
      </c>
      <c r="O7" s="4" t="str">
        <f t="shared" si="2"/>
        <v>92019</v>
      </c>
      <c r="P7" s="4" t="str">
        <f t="shared" si="2"/>
        <v>102019</v>
      </c>
      <c r="Q7" s="4" t="str">
        <f t="shared" si="2"/>
        <v>112019</v>
      </c>
      <c r="R7" s="4" t="str">
        <f t="shared" si="2"/>
        <v>122019</v>
      </c>
    </row>
    <row r="8" spans="1:18" s="1" customFormat="1" x14ac:dyDescent="0.25">
      <c r="A8" s="8"/>
      <c r="F8" s="3"/>
      <c r="G8" s="4">
        <f>MONTH(G6)</f>
        <v>1</v>
      </c>
      <c r="H8" s="4">
        <f t="shared" ref="H8:R8" si="3">MONTH(H6)</f>
        <v>2</v>
      </c>
      <c r="I8" s="4">
        <f t="shared" si="3"/>
        <v>3</v>
      </c>
      <c r="J8" s="4">
        <f t="shared" si="3"/>
        <v>4</v>
      </c>
      <c r="K8" s="4">
        <f t="shared" si="3"/>
        <v>5</v>
      </c>
      <c r="L8" s="4">
        <f t="shared" si="3"/>
        <v>6</v>
      </c>
      <c r="M8" s="4">
        <f t="shared" si="3"/>
        <v>7</v>
      </c>
      <c r="N8" s="4">
        <f t="shared" si="3"/>
        <v>8</v>
      </c>
      <c r="O8" s="4">
        <f t="shared" si="3"/>
        <v>9</v>
      </c>
      <c r="P8" s="4">
        <f t="shared" si="3"/>
        <v>10</v>
      </c>
      <c r="Q8" s="4">
        <f t="shared" si="3"/>
        <v>11</v>
      </c>
      <c r="R8" s="4">
        <f t="shared" si="3"/>
        <v>12</v>
      </c>
    </row>
    <row r="9" spans="1:18" s="1" customFormat="1" ht="5.0999999999999996" customHeight="1" x14ac:dyDescent="0.25">
      <c r="A9" s="8"/>
      <c r="F9" s="3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s="1" customFormat="1" x14ac:dyDescent="0.25">
      <c r="A10" s="8" t="s">
        <v>4</v>
      </c>
      <c r="B10" s="1" t="str">
        <f>E11</f>
        <v>SALARIES</v>
      </c>
      <c r="F10" s="3"/>
    </row>
    <row r="11" spans="1:18" x14ac:dyDescent="0.25">
      <c r="C11" s="6" t="s">
        <v>13</v>
      </c>
      <c r="D11" s="26">
        <v>1</v>
      </c>
      <c r="E11" s="6" t="str">
        <f>'Expenses Raw Data'!B13</f>
        <v>SALARIES</v>
      </c>
      <c r="F11" s="20"/>
      <c r="G11" s="9">
        <f>IFERROR(INDEX('Expenses Raw Data'!$C$13:$BJ$94,MATCH(Expenses!$E11,'Expenses Raw Data'!$B$13:$B$21,0),MATCH(CONCATENATE($D11,G$7),'Expenses Raw Data'!$C$10:$BJ$10,0)),"NA")</f>
        <v>15555</v>
      </c>
      <c r="H11" s="9">
        <f>IFERROR(INDEX('Expenses Raw Data'!$C$13:$BJ$94,MATCH(Expenses!$E11,'Expenses Raw Data'!$B$13:$B$21,0),MATCH(CONCATENATE($D11,H$7),'Expenses Raw Data'!$C$10:$BJ$10,0)),"NA")</f>
        <v>15943.874999999998</v>
      </c>
      <c r="I11" s="9">
        <f>IFERROR(INDEX('Expenses Raw Data'!$C$13:$BJ$94,MATCH(Expenses!$E11,'Expenses Raw Data'!$B$13:$B$21,0),MATCH(CONCATENATE($D11,I$7),'Expenses Raw Data'!$C$10:$BJ$10,0)),"NA")</f>
        <v>16342.471874999997</v>
      </c>
      <c r="J11" s="9">
        <f>IFERROR(INDEX('Expenses Raw Data'!$C$13:$BJ$94,MATCH(Expenses!$E11,'Expenses Raw Data'!$B$13:$B$21,0),MATCH(CONCATENATE($D11,J$7),'Expenses Raw Data'!$C$10:$BJ$10,0)),"NA")</f>
        <v>16751.033671874997</v>
      </c>
      <c r="K11" s="9">
        <f>IFERROR(INDEX('Expenses Raw Data'!$C$13:$BJ$94,MATCH(Expenses!$E11,'Expenses Raw Data'!$B$13:$B$21,0),MATCH(CONCATENATE($D11,K$7),'Expenses Raw Data'!$C$10:$BJ$10,0)),"NA")</f>
        <v>17169.809513671869</v>
      </c>
      <c r="L11" s="9">
        <f>IFERROR(INDEX('Expenses Raw Data'!$C$13:$BJ$94,MATCH(Expenses!$E11,'Expenses Raw Data'!$B$13:$B$21,0),MATCH(CONCATENATE($D11,L$7),'Expenses Raw Data'!$C$10:$BJ$10,0)),"NA")</f>
        <v>17599.054751513664</v>
      </c>
      <c r="M11" s="9">
        <f>IFERROR(INDEX('Expenses Raw Data'!$C$13:$BJ$94,MATCH(Expenses!$E11,'Expenses Raw Data'!$B$13:$B$21,0),MATCH(CONCATENATE($D11,M$7),'Expenses Raw Data'!$C$10:$BJ$10,0)),"NA")</f>
        <v>18039.031120301504</v>
      </c>
      <c r="N11" s="9">
        <f>IFERROR(INDEX('Expenses Raw Data'!$C$13:$BJ$94,MATCH(Expenses!$E11,'Expenses Raw Data'!$B$13:$B$21,0),MATCH(CONCATENATE($D11,N$7),'Expenses Raw Data'!$C$10:$BJ$10,0)),"NA")</f>
        <v>18490.006898309039</v>
      </c>
      <c r="O11" s="9">
        <f>IFERROR(INDEX('Expenses Raw Data'!$C$13:$BJ$94,MATCH(Expenses!$E11,'Expenses Raw Data'!$B$13:$B$21,0),MATCH(CONCATENATE($D11,O$7),'Expenses Raw Data'!$C$10:$BJ$10,0)),"NA")</f>
        <v>18952.257070766762</v>
      </c>
      <c r="P11" s="9">
        <f>IFERROR(INDEX('Expenses Raw Data'!$C$13:$BJ$94,MATCH(Expenses!$E11,'Expenses Raw Data'!$B$13:$B$21,0),MATCH(CONCATENATE($D11,P$7),'Expenses Raw Data'!$C$10:$BJ$10,0)),"NA")</f>
        <v>19426.063497535928</v>
      </c>
      <c r="Q11" s="9">
        <f>IFERROR(INDEX('Expenses Raw Data'!$C$13:$BJ$94,MATCH(Expenses!$E11,'Expenses Raw Data'!$B$13:$B$21,0),MATCH(CONCATENATE($D11,Q$7),'Expenses Raw Data'!$C$10:$BJ$10,0)),"NA")</f>
        <v>19911.715084974323</v>
      </c>
      <c r="R11" s="9">
        <f>IFERROR(INDEX('Expenses Raw Data'!$C$13:$BJ$94,MATCH(Expenses!$E11,'Expenses Raw Data'!$B$13:$B$21,0),MATCH(CONCATENATE($D11,R$7),'Expenses Raw Data'!$C$10:$BJ$10,0)),"NA")</f>
        <v>20409.50796209868</v>
      </c>
    </row>
    <row r="12" spans="1:18" x14ac:dyDescent="0.25">
      <c r="C12" s="6" t="s">
        <v>14</v>
      </c>
      <c r="D12" s="26">
        <f>IF(D11=5,1,D11+1)</f>
        <v>2</v>
      </c>
      <c r="E12" s="1" t="str">
        <f>E11</f>
        <v>SALARIES</v>
      </c>
      <c r="G12" s="9">
        <f>IFERROR(INDEX('Expenses Raw Data'!$C$13:$BJ$94,MATCH(Expenses!$E12,'Expenses Raw Data'!$B$13:$B$21,0),MATCH(CONCATENATE($D12,G$7),'Expenses Raw Data'!$C$10:$BJ$10,0)),"NA")</f>
        <v>11555</v>
      </c>
      <c r="H12" s="9">
        <f>IFERROR(INDEX('Expenses Raw Data'!$C$13:$BJ$94,MATCH(Expenses!$E12,'Expenses Raw Data'!$B$13:$B$21,0),MATCH(CONCATENATE($D12,H$7),'Expenses Raw Data'!$C$10:$BJ$10,0)),"NA")</f>
        <v>11786.1</v>
      </c>
      <c r="I12" s="9">
        <f>IFERROR(INDEX('Expenses Raw Data'!$C$13:$BJ$94,MATCH(Expenses!$E12,'Expenses Raw Data'!$B$13:$B$21,0),MATCH(CONCATENATE($D12,I$7),'Expenses Raw Data'!$C$10:$BJ$10,0)),"NA")</f>
        <v>12021.822</v>
      </c>
      <c r="J12" s="9">
        <f>IFERROR(INDEX('Expenses Raw Data'!$C$13:$BJ$94,MATCH(Expenses!$E12,'Expenses Raw Data'!$B$13:$B$21,0),MATCH(CONCATENATE($D12,J$7),'Expenses Raw Data'!$C$10:$BJ$10,0)),"NA")</f>
        <v>12262.25844</v>
      </c>
      <c r="K12" s="9">
        <f>IFERROR(INDEX('Expenses Raw Data'!$C$13:$BJ$94,MATCH(Expenses!$E12,'Expenses Raw Data'!$B$13:$B$21,0),MATCH(CONCATENATE($D12,K$7),'Expenses Raw Data'!$C$10:$BJ$10,0)),"NA")</f>
        <v>12507.5036088</v>
      </c>
      <c r="L12" s="9">
        <f>IFERROR(INDEX('Expenses Raw Data'!$C$13:$BJ$94,MATCH(Expenses!$E12,'Expenses Raw Data'!$B$13:$B$21,0),MATCH(CONCATENATE($D12,L$7),'Expenses Raw Data'!$C$10:$BJ$10,0)),"NA")</f>
        <v>12757.653680976</v>
      </c>
      <c r="M12" s="9">
        <f>IFERROR(INDEX('Expenses Raw Data'!$C$13:$BJ$94,MATCH(Expenses!$E12,'Expenses Raw Data'!$B$13:$B$21,0),MATCH(CONCATENATE($D12,M$7),'Expenses Raw Data'!$C$10:$BJ$10,0)),"NA")</f>
        <v>13012.80675459552</v>
      </c>
      <c r="N12" s="9">
        <f>IFERROR(INDEX('Expenses Raw Data'!$C$13:$BJ$94,MATCH(Expenses!$E12,'Expenses Raw Data'!$B$13:$B$21,0),MATCH(CONCATENATE($D12,N$7),'Expenses Raw Data'!$C$10:$BJ$10,0)),"NA")</f>
        <v>13273.062889687431</v>
      </c>
      <c r="O12" s="9">
        <f>IFERROR(INDEX('Expenses Raw Data'!$C$13:$BJ$94,MATCH(Expenses!$E12,'Expenses Raw Data'!$B$13:$B$21,0),MATCH(CONCATENATE($D12,O$7),'Expenses Raw Data'!$C$10:$BJ$10,0)),"NA")</f>
        <v>13538.524147481181</v>
      </c>
      <c r="P12" s="9">
        <f>IFERROR(INDEX('Expenses Raw Data'!$C$13:$BJ$94,MATCH(Expenses!$E12,'Expenses Raw Data'!$B$13:$B$21,0),MATCH(CONCATENATE($D12,P$7),'Expenses Raw Data'!$C$10:$BJ$10,0)),"NA")</f>
        <v>13809.294630430804</v>
      </c>
      <c r="Q12" s="9">
        <f>IFERROR(INDEX('Expenses Raw Data'!$C$13:$BJ$94,MATCH(Expenses!$E12,'Expenses Raw Data'!$B$13:$B$21,0),MATCH(CONCATENATE($D12,Q$7),'Expenses Raw Data'!$C$10:$BJ$10,0)),"NA")</f>
        <v>14085.480523039421</v>
      </c>
      <c r="R12" s="9">
        <f>IFERROR(INDEX('Expenses Raw Data'!$C$13:$BJ$94,MATCH(Expenses!$E12,'Expenses Raw Data'!$B$13:$B$21,0),MATCH(CONCATENATE($D12,R$7),'Expenses Raw Data'!$C$10:$BJ$10,0)),"NA")</f>
        <v>14367.190133500209</v>
      </c>
    </row>
    <row r="13" spans="1:18" x14ac:dyDescent="0.25">
      <c r="C13" s="6" t="s">
        <v>16</v>
      </c>
      <c r="D13" s="26">
        <f>IF(D12=5,1,D12+1)</f>
        <v>3</v>
      </c>
      <c r="E13" s="1" t="str">
        <f>E12</f>
        <v>SALARIES</v>
      </c>
      <c r="G13" s="9">
        <f>IFERROR(INDEX('Expenses Raw Data'!$C$13:$BJ$94,MATCH(Expenses!$E13,'Expenses Raw Data'!$B$13:$B$21,0),MATCH(CONCATENATE($D13,G$7),'Expenses Raw Data'!$C$10:$BJ$10,0)),"NA")</f>
        <v>10558</v>
      </c>
      <c r="H13" s="9">
        <f>IFERROR(INDEX('Expenses Raw Data'!$C$13:$BJ$94,MATCH(Expenses!$E13,'Expenses Raw Data'!$B$13:$B$21,0),MATCH(CONCATENATE($D13,H$7),'Expenses Raw Data'!$C$10:$BJ$10,0)),"NA")</f>
        <v>10737.485999999999</v>
      </c>
      <c r="I13" s="9">
        <f>IFERROR(INDEX('Expenses Raw Data'!$C$13:$BJ$94,MATCH(Expenses!$E13,'Expenses Raw Data'!$B$13:$B$21,0),MATCH(CONCATENATE($D13,I$7),'Expenses Raw Data'!$C$10:$BJ$10,0)),"NA")</f>
        <v>10920.023261999999</v>
      </c>
      <c r="J13" s="9">
        <f>IFERROR(INDEX('Expenses Raw Data'!$C$13:$BJ$94,MATCH(Expenses!$E13,'Expenses Raw Data'!$B$13:$B$21,0),MATCH(CONCATENATE($D13,J$7),'Expenses Raw Data'!$C$10:$BJ$10,0)),"NA")</f>
        <v>11105.663657453997</v>
      </c>
      <c r="K13" s="9">
        <f>IFERROR(INDEX('Expenses Raw Data'!$C$13:$BJ$94,MATCH(Expenses!$E13,'Expenses Raw Data'!$B$13:$B$21,0),MATCH(CONCATENATE($D13,K$7),'Expenses Raw Data'!$C$10:$BJ$10,0)),"NA")</f>
        <v>11294.459939630713</v>
      </c>
      <c r="L13" s="9">
        <f>IFERROR(INDEX('Expenses Raw Data'!$C$13:$BJ$94,MATCH(Expenses!$E13,'Expenses Raw Data'!$B$13:$B$21,0),MATCH(CONCATENATE($D13,L$7),'Expenses Raw Data'!$C$10:$BJ$10,0)),"NA")</f>
        <v>11486.465758604434</v>
      </c>
      <c r="M13" s="9">
        <f>IFERROR(INDEX('Expenses Raw Data'!$C$13:$BJ$94,MATCH(Expenses!$E13,'Expenses Raw Data'!$B$13:$B$21,0),MATCH(CONCATENATE($D13,M$7),'Expenses Raw Data'!$C$10:$BJ$10,0)),"NA")</f>
        <v>11681.735676500708</v>
      </c>
      <c r="N13" s="9">
        <f>IFERROR(INDEX('Expenses Raw Data'!$C$13:$BJ$94,MATCH(Expenses!$E13,'Expenses Raw Data'!$B$13:$B$21,0),MATCH(CONCATENATE($D13,N$7),'Expenses Raw Data'!$C$10:$BJ$10,0)),"NA")</f>
        <v>11880.32518300122</v>
      </c>
      <c r="O13" s="9">
        <f>IFERROR(INDEX('Expenses Raw Data'!$C$13:$BJ$94,MATCH(Expenses!$E13,'Expenses Raw Data'!$B$13:$B$21,0),MATCH(CONCATENATE($D13,O$7),'Expenses Raw Data'!$C$10:$BJ$10,0)),"NA")</f>
        <v>12082.290711112239</v>
      </c>
      <c r="P13" s="9">
        <f>IFERROR(INDEX('Expenses Raw Data'!$C$13:$BJ$94,MATCH(Expenses!$E13,'Expenses Raw Data'!$B$13:$B$21,0),MATCH(CONCATENATE($D13,P$7),'Expenses Raw Data'!$C$10:$BJ$10,0)),"NA")</f>
        <v>12287.689653201145</v>
      </c>
      <c r="Q13" s="9">
        <f>IFERROR(INDEX('Expenses Raw Data'!$C$13:$BJ$94,MATCH(Expenses!$E13,'Expenses Raw Data'!$B$13:$B$21,0),MATCH(CONCATENATE($D13,Q$7),'Expenses Raw Data'!$C$10:$BJ$10,0)),"NA")</f>
        <v>12496.580377305563</v>
      </c>
      <c r="R13" s="9">
        <f>IFERROR(INDEX('Expenses Raw Data'!$C$13:$BJ$94,MATCH(Expenses!$E13,'Expenses Raw Data'!$B$13:$B$21,0),MATCH(CONCATENATE($D13,R$7),'Expenses Raw Data'!$C$10:$BJ$10,0)),"NA")</f>
        <v>12709.022243719757</v>
      </c>
    </row>
    <row r="14" spans="1:18" x14ac:dyDescent="0.25">
      <c r="C14" s="6" t="s">
        <v>15</v>
      </c>
      <c r="D14" s="26">
        <f>IF(D13=5,1,D13+1)</f>
        <v>4</v>
      </c>
      <c r="E14" s="1" t="str">
        <f t="shared" ref="E14:E15" si="4">E13</f>
        <v>SALARIES</v>
      </c>
      <c r="G14" s="9">
        <f>IFERROR(INDEX('Expenses Raw Data'!$C$13:$BJ$94,MATCH(Expenses!$E14,'Expenses Raw Data'!$B$13:$B$21,0),MATCH(CONCATENATE($D14,G$7),'Expenses Raw Data'!$C$10:$BJ$10,0)),"NA")</f>
        <v>14432</v>
      </c>
      <c r="H14" s="9">
        <f>IFERROR(INDEX('Expenses Raw Data'!$C$13:$BJ$94,MATCH(Expenses!$E14,'Expenses Raw Data'!$B$13:$B$21,0),MATCH(CONCATENATE($D14,H$7),'Expenses Raw Data'!$C$10:$BJ$10,0)),"NA")</f>
        <v>14864.960000000001</v>
      </c>
      <c r="I14" s="9">
        <f>IFERROR(INDEX('Expenses Raw Data'!$C$13:$BJ$94,MATCH(Expenses!$E14,'Expenses Raw Data'!$B$13:$B$21,0),MATCH(CONCATENATE($D14,I$7),'Expenses Raw Data'!$C$10:$BJ$10,0)),"NA")</f>
        <v>15310.908800000001</v>
      </c>
      <c r="J14" s="9">
        <f>IFERROR(INDEX('Expenses Raw Data'!$C$13:$BJ$94,MATCH(Expenses!$E14,'Expenses Raw Data'!$B$13:$B$21,0),MATCH(CONCATENATE($D14,J$7),'Expenses Raw Data'!$C$10:$BJ$10,0)),"NA")</f>
        <v>15770.236064000001</v>
      </c>
      <c r="K14" s="9">
        <f>IFERROR(INDEX('Expenses Raw Data'!$C$13:$BJ$94,MATCH(Expenses!$E14,'Expenses Raw Data'!$B$13:$B$21,0),MATCH(CONCATENATE($D14,K$7),'Expenses Raw Data'!$C$10:$BJ$10,0)),"NA")</f>
        <v>16243.343145920002</v>
      </c>
      <c r="L14" s="9">
        <f>IFERROR(INDEX('Expenses Raw Data'!$C$13:$BJ$94,MATCH(Expenses!$E14,'Expenses Raw Data'!$B$13:$B$21,0),MATCH(CONCATENATE($D14,L$7),'Expenses Raw Data'!$C$10:$BJ$10,0)),"NA")</f>
        <v>16730.643440297601</v>
      </c>
      <c r="M14" s="9">
        <f>IFERROR(INDEX('Expenses Raw Data'!$C$13:$BJ$94,MATCH(Expenses!$E14,'Expenses Raw Data'!$B$13:$B$21,0),MATCH(CONCATENATE($D14,M$7),'Expenses Raw Data'!$C$10:$BJ$10,0)),"NA")</f>
        <v>17232.562743506529</v>
      </c>
      <c r="N14" s="9">
        <f>IFERROR(INDEX('Expenses Raw Data'!$C$13:$BJ$94,MATCH(Expenses!$E14,'Expenses Raw Data'!$B$13:$B$21,0),MATCH(CONCATENATE($D14,N$7),'Expenses Raw Data'!$C$10:$BJ$10,0)),"NA")</f>
        <v>17749.539625811725</v>
      </c>
      <c r="O14" s="9">
        <f>IFERROR(INDEX('Expenses Raw Data'!$C$13:$BJ$94,MATCH(Expenses!$E14,'Expenses Raw Data'!$B$13:$B$21,0),MATCH(CONCATENATE($D14,O$7),'Expenses Raw Data'!$C$10:$BJ$10,0)),"NA")</f>
        <v>18282.025814586079</v>
      </c>
      <c r="P14" s="9">
        <f>IFERROR(INDEX('Expenses Raw Data'!$C$13:$BJ$94,MATCH(Expenses!$E14,'Expenses Raw Data'!$B$13:$B$21,0),MATCH(CONCATENATE($D14,P$7),'Expenses Raw Data'!$C$10:$BJ$10,0)),"NA")</f>
        <v>18830.486589023662</v>
      </c>
      <c r="Q14" s="9">
        <f>IFERROR(INDEX('Expenses Raw Data'!$C$13:$BJ$94,MATCH(Expenses!$E14,'Expenses Raw Data'!$B$13:$B$21,0),MATCH(CONCATENATE($D14,Q$7),'Expenses Raw Data'!$C$10:$BJ$10,0)),"NA")</f>
        <v>19395.401186694373</v>
      </c>
      <c r="R14" s="9">
        <f>IFERROR(INDEX('Expenses Raw Data'!$C$13:$BJ$94,MATCH(Expenses!$E14,'Expenses Raw Data'!$B$13:$B$21,0),MATCH(CONCATENATE($D14,R$7),'Expenses Raw Data'!$C$10:$BJ$10,0)),"NA")</f>
        <v>19977.263222295205</v>
      </c>
    </row>
    <row r="15" spans="1:18" x14ac:dyDescent="0.25">
      <c r="C15" s="6" t="s">
        <v>17</v>
      </c>
      <c r="D15" s="26">
        <f>IF(D14=5,1,D14+1)</f>
        <v>5</v>
      </c>
      <c r="E15" s="1" t="str">
        <f t="shared" si="4"/>
        <v>SALARIES</v>
      </c>
      <c r="G15" s="9">
        <f>IFERROR(INDEX('Expenses Raw Data'!$C$13:$BJ$94,MATCH(Expenses!$E15,'Expenses Raw Data'!$B$13:$B$21,0),MATCH(CONCATENATE($D15,G$7),'Expenses Raw Data'!$C$10:$BJ$10,0)),"NA")</f>
        <v>18555</v>
      </c>
      <c r="H15" s="9">
        <f>IFERROR(INDEX('Expenses Raw Data'!$C$13:$BJ$94,MATCH(Expenses!$E15,'Expenses Raw Data'!$B$13:$B$21,0),MATCH(CONCATENATE($D15,H$7),'Expenses Raw Data'!$C$10:$BJ$10,0)),"NA")</f>
        <v>18555</v>
      </c>
      <c r="I15" s="9">
        <f>IFERROR(INDEX('Expenses Raw Data'!$C$13:$BJ$94,MATCH(Expenses!$E15,'Expenses Raw Data'!$B$13:$B$21,0),MATCH(CONCATENATE($D15,I$7),'Expenses Raw Data'!$C$10:$BJ$10,0)),"NA")</f>
        <v>18555</v>
      </c>
      <c r="J15" s="9">
        <f>IFERROR(INDEX('Expenses Raw Data'!$C$13:$BJ$94,MATCH(Expenses!$E15,'Expenses Raw Data'!$B$13:$B$21,0),MATCH(CONCATENATE($D15,J$7),'Expenses Raw Data'!$C$10:$BJ$10,0)),"NA")</f>
        <v>18555</v>
      </c>
      <c r="K15" s="9">
        <f>IFERROR(INDEX('Expenses Raw Data'!$C$13:$BJ$94,MATCH(Expenses!$E15,'Expenses Raw Data'!$B$13:$B$21,0),MATCH(CONCATENATE($D15,K$7),'Expenses Raw Data'!$C$10:$BJ$10,0)),"NA")</f>
        <v>18555</v>
      </c>
      <c r="L15" s="9">
        <f>IFERROR(INDEX('Expenses Raw Data'!$C$13:$BJ$94,MATCH(Expenses!$E15,'Expenses Raw Data'!$B$13:$B$21,0),MATCH(CONCATENATE($D15,L$7),'Expenses Raw Data'!$C$10:$BJ$10,0)),"NA")</f>
        <v>18555</v>
      </c>
      <c r="M15" s="9">
        <f>IFERROR(INDEX('Expenses Raw Data'!$C$13:$BJ$94,MATCH(Expenses!$E15,'Expenses Raw Data'!$B$13:$B$21,0),MATCH(CONCATENATE($D15,M$7),'Expenses Raw Data'!$C$10:$BJ$10,0)),"NA")</f>
        <v>18555</v>
      </c>
      <c r="N15" s="9">
        <f>IFERROR(INDEX('Expenses Raw Data'!$C$13:$BJ$94,MATCH(Expenses!$E15,'Expenses Raw Data'!$B$13:$B$21,0),MATCH(CONCATENATE($D15,N$7),'Expenses Raw Data'!$C$10:$BJ$10,0)),"NA")</f>
        <v>18555</v>
      </c>
      <c r="O15" s="9">
        <f>IFERROR(INDEX('Expenses Raw Data'!$C$13:$BJ$94,MATCH(Expenses!$E15,'Expenses Raw Data'!$B$13:$B$21,0),MATCH(CONCATENATE($D15,O$7),'Expenses Raw Data'!$C$10:$BJ$10,0)),"NA")</f>
        <v>18555</v>
      </c>
      <c r="P15" s="9">
        <f>IFERROR(INDEX('Expenses Raw Data'!$C$13:$BJ$94,MATCH(Expenses!$E15,'Expenses Raw Data'!$B$13:$B$21,0),MATCH(CONCATENATE($D15,P$7),'Expenses Raw Data'!$C$10:$BJ$10,0)),"NA")</f>
        <v>18555</v>
      </c>
      <c r="Q15" s="9">
        <f>IFERROR(INDEX('Expenses Raw Data'!$C$13:$BJ$94,MATCH(Expenses!$E15,'Expenses Raw Data'!$B$13:$B$21,0),MATCH(CONCATENATE($D15,Q$7),'Expenses Raw Data'!$C$10:$BJ$10,0)),"NA")</f>
        <v>18555</v>
      </c>
      <c r="R15" s="9">
        <f>IFERROR(INDEX('Expenses Raw Data'!$C$13:$BJ$94,MATCH(Expenses!$E15,'Expenses Raw Data'!$B$13:$B$21,0),MATCH(CONCATENATE($D15,R$7),'Expenses Raw Data'!$C$10:$BJ$10,0)),"NA")</f>
        <v>18555</v>
      </c>
    </row>
    <row r="16" spans="1:18" s="1" customFormat="1" ht="5.0999999999999996" customHeight="1" x14ac:dyDescent="0.25">
      <c r="A16" s="8"/>
      <c r="F16" s="3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s="1" customFormat="1" x14ac:dyDescent="0.25">
      <c r="A17" s="8"/>
      <c r="C17" s="21" t="s">
        <v>3</v>
      </c>
      <c r="D17" s="22"/>
      <c r="E17" s="22"/>
      <c r="F17" s="24"/>
      <c r="G17" s="23">
        <f t="shared" ref="G17:R17" si="5">SUBTOTAL(9,G11:G15)</f>
        <v>70655</v>
      </c>
      <c r="H17" s="23">
        <f t="shared" si="5"/>
        <v>71887.421000000002</v>
      </c>
      <c r="I17" s="23">
        <f t="shared" si="5"/>
        <v>73150.225936999996</v>
      </c>
      <c r="J17" s="23">
        <f t="shared" si="5"/>
        <v>74444.191833328994</v>
      </c>
      <c r="K17" s="23">
        <f t="shared" si="5"/>
        <v>75770.116208022577</v>
      </c>
      <c r="L17" s="23">
        <f t="shared" si="5"/>
        <v>77128.817631391692</v>
      </c>
      <c r="M17" s="23">
        <f t="shared" si="5"/>
        <v>78521.136294904267</v>
      </c>
      <c r="N17" s="23">
        <f t="shared" si="5"/>
        <v>79947.934596809413</v>
      </c>
      <c r="O17" s="23">
        <f t="shared" si="5"/>
        <v>81410.097743946259</v>
      </c>
      <c r="P17" s="23">
        <f t="shared" si="5"/>
        <v>82908.534370191541</v>
      </c>
      <c r="Q17" s="23">
        <f t="shared" si="5"/>
        <v>84444.177172013689</v>
      </c>
      <c r="R17" s="23">
        <f t="shared" si="5"/>
        <v>86017.983561613859</v>
      </c>
    </row>
    <row r="18" spans="1:18" x14ac:dyDescent="0.25">
      <c r="D18" s="1"/>
    </row>
    <row r="19" spans="1:18" s="1" customFormat="1" x14ac:dyDescent="0.25">
      <c r="A19" s="8" t="s">
        <v>4</v>
      </c>
      <c r="B19" s="1" t="str">
        <f>E20</f>
        <v>RENT</v>
      </c>
      <c r="F19" s="3"/>
    </row>
    <row r="20" spans="1:18" x14ac:dyDescent="0.25">
      <c r="C20" s="1" t="str">
        <f t="shared" ref="C20:D24" si="6">C11</f>
        <v>Central Perk</v>
      </c>
      <c r="D20" s="27">
        <f t="shared" si="6"/>
        <v>1</v>
      </c>
      <c r="E20" s="6" t="str">
        <f>'Expenses Raw Data'!B14</f>
        <v>RENT</v>
      </c>
      <c r="F20" s="20"/>
      <c r="G20" s="9">
        <f>IFERROR(INDEX('Expenses Raw Data'!$C$13:$BJ$94,MATCH(Expenses!$E20,'Expenses Raw Data'!$B$13:$B$21,0),MATCH(CONCATENATE($D20,G$7),'Expenses Raw Data'!$C$10:$BJ$10,0)),"NA")</f>
        <v>8927.35</v>
      </c>
      <c r="H20" s="9">
        <f>IFERROR(INDEX('Expenses Raw Data'!$C$13:$BJ$94,MATCH(Expenses!$E20,'Expenses Raw Data'!$B$13:$B$21,0),MATCH(CONCATENATE($D20,H$7),'Expenses Raw Data'!$C$10:$BJ$10,0)),"NA")</f>
        <v>9150.5337499999987</v>
      </c>
      <c r="I20" s="9">
        <f>IFERROR(INDEX('Expenses Raw Data'!$C$13:$BJ$94,MATCH(Expenses!$E20,'Expenses Raw Data'!$B$13:$B$21,0),MATCH(CONCATENATE($D20,I$7),'Expenses Raw Data'!$C$10:$BJ$10,0)),"NA")</f>
        <v>9379.2970937499977</v>
      </c>
      <c r="J20" s="9">
        <f>IFERROR(INDEX('Expenses Raw Data'!$C$13:$BJ$94,MATCH(Expenses!$E20,'Expenses Raw Data'!$B$13:$B$21,0),MATCH(CONCATENATE($D20,J$7),'Expenses Raw Data'!$C$10:$BJ$10,0)),"NA")</f>
        <v>9613.7795210937475</v>
      </c>
      <c r="K20" s="9">
        <f>IFERROR(INDEX('Expenses Raw Data'!$C$13:$BJ$94,MATCH(Expenses!$E20,'Expenses Raw Data'!$B$13:$B$21,0),MATCH(CONCATENATE($D20,K$7),'Expenses Raw Data'!$C$10:$BJ$10,0)),"NA")</f>
        <v>9854.1240091210911</v>
      </c>
      <c r="L20" s="9">
        <f>IFERROR(INDEX('Expenses Raw Data'!$C$13:$BJ$94,MATCH(Expenses!$E20,'Expenses Raw Data'!$B$13:$B$21,0),MATCH(CONCATENATE($D20,L$7),'Expenses Raw Data'!$C$10:$BJ$10,0)),"NA")</f>
        <v>10100.477109349118</v>
      </c>
      <c r="M20" s="9">
        <f>IFERROR(INDEX('Expenses Raw Data'!$C$13:$BJ$94,MATCH(Expenses!$E20,'Expenses Raw Data'!$B$13:$B$21,0),MATCH(CONCATENATE($D20,M$7),'Expenses Raw Data'!$C$10:$BJ$10,0)),"NA")</f>
        <v>10352.989037082845</v>
      </c>
      <c r="N20" s="9">
        <f>IFERROR(INDEX('Expenses Raw Data'!$C$13:$BJ$94,MATCH(Expenses!$E20,'Expenses Raw Data'!$B$13:$B$21,0),MATCH(CONCATENATE($D20,N$7),'Expenses Raw Data'!$C$10:$BJ$10,0)),"NA")</f>
        <v>10611.813763009915</v>
      </c>
      <c r="O20" s="9">
        <f>IFERROR(INDEX('Expenses Raw Data'!$C$13:$BJ$94,MATCH(Expenses!$E20,'Expenses Raw Data'!$B$13:$B$21,0),MATCH(CONCATENATE($D20,O$7),'Expenses Raw Data'!$C$10:$BJ$10,0)),"NA")</f>
        <v>10877.109107085162</v>
      </c>
      <c r="P20" s="9">
        <f>IFERROR(INDEX('Expenses Raw Data'!$C$13:$BJ$94,MATCH(Expenses!$E20,'Expenses Raw Data'!$B$13:$B$21,0),MATCH(CONCATENATE($D20,P$7),'Expenses Raw Data'!$C$10:$BJ$10,0)),"NA")</f>
        <v>11149.03683476229</v>
      </c>
      <c r="Q20" s="9">
        <f>IFERROR(INDEX('Expenses Raw Data'!$C$13:$BJ$94,MATCH(Expenses!$E20,'Expenses Raw Data'!$B$13:$B$21,0),MATCH(CONCATENATE($D20,Q$7),'Expenses Raw Data'!$C$10:$BJ$10,0)),"NA")</f>
        <v>11427.762755631345</v>
      </c>
      <c r="R20" s="9">
        <f>IFERROR(INDEX('Expenses Raw Data'!$C$13:$BJ$94,MATCH(Expenses!$E20,'Expenses Raw Data'!$B$13:$B$21,0),MATCH(CONCATENATE($D20,R$7),'Expenses Raw Data'!$C$10:$BJ$10,0)),"NA")</f>
        <v>11713.456824522129</v>
      </c>
    </row>
    <row r="21" spans="1:18" x14ac:dyDescent="0.25">
      <c r="C21" s="1" t="str">
        <f t="shared" si="6"/>
        <v>Tom's Restaurant</v>
      </c>
      <c r="D21" s="27">
        <f t="shared" si="6"/>
        <v>2</v>
      </c>
      <c r="E21" s="1" t="str">
        <f>E20</f>
        <v>RENT</v>
      </c>
      <c r="G21" s="9">
        <f>IFERROR(INDEX('Expenses Raw Data'!$C$13:$BJ$94,MATCH(Expenses!$E21,'Expenses Raw Data'!$B$13:$B$21,0),MATCH(CONCATENATE($D21,G$7),'Expenses Raw Data'!$C$10:$BJ$10,0)),"NA")</f>
        <v>7927.26</v>
      </c>
      <c r="H21" s="9">
        <f>IFERROR(INDEX('Expenses Raw Data'!$C$13:$BJ$94,MATCH(Expenses!$E21,'Expenses Raw Data'!$B$13:$B$21,0),MATCH(CONCATENATE($D21,H$7),'Expenses Raw Data'!$C$10:$BJ$10,0)),"NA")</f>
        <v>8085.8052000000007</v>
      </c>
      <c r="I21" s="9">
        <f>IFERROR(INDEX('Expenses Raw Data'!$C$13:$BJ$94,MATCH(Expenses!$E21,'Expenses Raw Data'!$B$13:$B$21,0),MATCH(CONCATENATE($D21,I$7),'Expenses Raw Data'!$C$10:$BJ$10,0)),"NA")</f>
        <v>8247.5213040000017</v>
      </c>
      <c r="J21" s="9">
        <f>IFERROR(INDEX('Expenses Raw Data'!$C$13:$BJ$94,MATCH(Expenses!$E21,'Expenses Raw Data'!$B$13:$B$21,0),MATCH(CONCATENATE($D21,J$7),'Expenses Raw Data'!$C$10:$BJ$10,0)),"NA")</f>
        <v>8412.4717300800021</v>
      </c>
      <c r="K21" s="9">
        <f>IFERROR(INDEX('Expenses Raw Data'!$C$13:$BJ$94,MATCH(Expenses!$E21,'Expenses Raw Data'!$B$13:$B$21,0),MATCH(CONCATENATE($D21,K$7),'Expenses Raw Data'!$C$10:$BJ$10,0)),"NA")</f>
        <v>8580.7211646816031</v>
      </c>
      <c r="L21" s="9">
        <f>IFERROR(INDEX('Expenses Raw Data'!$C$13:$BJ$94,MATCH(Expenses!$E21,'Expenses Raw Data'!$B$13:$B$21,0),MATCH(CONCATENATE($D21,L$7),'Expenses Raw Data'!$C$10:$BJ$10,0)),"NA")</f>
        <v>8752.3355879752362</v>
      </c>
      <c r="M21" s="9">
        <f>IFERROR(INDEX('Expenses Raw Data'!$C$13:$BJ$94,MATCH(Expenses!$E21,'Expenses Raw Data'!$B$13:$B$21,0),MATCH(CONCATENATE($D21,M$7),'Expenses Raw Data'!$C$10:$BJ$10,0)),"NA")</f>
        <v>8927.3822997347415</v>
      </c>
      <c r="N21" s="9">
        <f>IFERROR(INDEX('Expenses Raw Data'!$C$13:$BJ$94,MATCH(Expenses!$E21,'Expenses Raw Data'!$B$13:$B$21,0),MATCH(CONCATENATE($D21,N$7),'Expenses Raw Data'!$C$10:$BJ$10,0)),"NA")</f>
        <v>9105.9299457294364</v>
      </c>
      <c r="O21" s="9">
        <f>IFERROR(INDEX('Expenses Raw Data'!$C$13:$BJ$94,MATCH(Expenses!$E21,'Expenses Raw Data'!$B$13:$B$21,0),MATCH(CONCATENATE($D21,O$7),'Expenses Raw Data'!$C$10:$BJ$10,0)),"NA")</f>
        <v>9288.0485446440252</v>
      </c>
      <c r="P21" s="9">
        <f>IFERROR(INDEX('Expenses Raw Data'!$C$13:$BJ$94,MATCH(Expenses!$E21,'Expenses Raw Data'!$B$13:$B$21,0),MATCH(CONCATENATE($D21,P$7),'Expenses Raw Data'!$C$10:$BJ$10,0)),"NA")</f>
        <v>9473.8095155369065</v>
      </c>
      <c r="Q21" s="9">
        <f>IFERROR(INDEX('Expenses Raw Data'!$C$13:$BJ$94,MATCH(Expenses!$E21,'Expenses Raw Data'!$B$13:$B$21,0),MATCH(CONCATENATE($D21,Q$7),'Expenses Raw Data'!$C$10:$BJ$10,0)),"NA")</f>
        <v>9663.2857058476457</v>
      </c>
      <c r="R21" s="9">
        <f>IFERROR(INDEX('Expenses Raw Data'!$C$13:$BJ$94,MATCH(Expenses!$E21,'Expenses Raw Data'!$B$13:$B$21,0),MATCH(CONCATENATE($D21,R$7),'Expenses Raw Data'!$C$10:$BJ$10,0)),"NA")</f>
        <v>9856.5514199645986</v>
      </c>
    </row>
    <row r="22" spans="1:18" x14ac:dyDescent="0.25">
      <c r="C22" s="1" t="str">
        <f t="shared" si="6"/>
        <v>Monk's Café</v>
      </c>
      <c r="D22" s="27">
        <f t="shared" si="6"/>
        <v>3</v>
      </c>
      <c r="E22" s="1" t="str">
        <f>E21</f>
        <v>RENT</v>
      </c>
      <c r="G22" s="9">
        <f>IFERROR(INDEX('Expenses Raw Data'!$C$13:$BJ$94,MATCH(Expenses!$E22,'Expenses Raw Data'!$B$13:$B$21,0),MATCH(CONCATENATE($D22,G$7),'Expenses Raw Data'!$C$10:$BJ$10,0)),"NA")</f>
        <v>6787.35</v>
      </c>
      <c r="H22" s="9">
        <f>IFERROR(INDEX('Expenses Raw Data'!$C$13:$BJ$94,MATCH(Expenses!$E22,'Expenses Raw Data'!$B$13:$B$21,0),MATCH(CONCATENATE($D22,H$7),'Expenses Raw Data'!$C$10:$BJ$10,0)),"NA")</f>
        <v>6902.73495</v>
      </c>
      <c r="I22" s="9">
        <f>IFERROR(INDEX('Expenses Raw Data'!$C$13:$BJ$94,MATCH(Expenses!$E22,'Expenses Raw Data'!$B$13:$B$21,0),MATCH(CONCATENATE($D22,I$7),'Expenses Raw Data'!$C$10:$BJ$10,0)),"NA")</f>
        <v>7020.0814441499997</v>
      </c>
      <c r="J22" s="9">
        <f>IFERROR(INDEX('Expenses Raw Data'!$C$13:$BJ$94,MATCH(Expenses!$E22,'Expenses Raw Data'!$B$13:$B$21,0),MATCH(CONCATENATE($D22,J$7),'Expenses Raw Data'!$C$10:$BJ$10,0)),"NA")</f>
        <v>7139.422828700549</v>
      </c>
      <c r="K22" s="9">
        <f>IFERROR(INDEX('Expenses Raw Data'!$C$13:$BJ$94,MATCH(Expenses!$E22,'Expenses Raw Data'!$B$13:$B$21,0),MATCH(CONCATENATE($D22,K$7),'Expenses Raw Data'!$C$10:$BJ$10,0)),"NA")</f>
        <v>7260.7930167884579</v>
      </c>
      <c r="L22" s="9">
        <f>IFERROR(INDEX('Expenses Raw Data'!$C$13:$BJ$94,MATCH(Expenses!$E22,'Expenses Raw Data'!$B$13:$B$21,0),MATCH(CONCATENATE($D22,L$7),'Expenses Raw Data'!$C$10:$BJ$10,0)),"NA")</f>
        <v>7384.226498073861</v>
      </c>
      <c r="M22" s="9">
        <f>IFERROR(INDEX('Expenses Raw Data'!$C$13:$BJ$94,MATCH(Expenses!$E22,'Expenses Raw Data'!$B$13:$B$21,0),MATCH(CONCATENATE($D22,M$7),'Expenses Raw Data'!$C$10:$BJ$10,0)),"NA")</f>
        <v>7509.758348541116</v>
      </c>
      <c r="N22" s="9">
        <f>IFERROR(INDEX('Expenses Raw Data'!$C$13:$BJ$94,MATCH(Expenses!$E22,'Expenses Raw Data'!$B$13:$B$21,0),MATCH(CONCATENATE($D22,N$7),'Expenses Raw Data'!$C$10:$BJ$10,0)),"NA")</f>
        <v>7637.4242404663146</v>
      </c>
      <c r="O22" s="9">
        <f>IFERROR(INDEX('Expenses Raw Data'!$C$13:$BJ$94,MATCH(Expenses!$E22,'Expenses Raw Data'!$B$13:$B$21,0),MATCH(CONCATENATE($D22,O$7),'Expenses Raw Data'!$C$10:$BJ$10,0)),"NA")</f>
        <v>7767.2604525542411</v>
      </c>
      <c r="P22" s="9">
        <f>IFERROR(INDEX('Expenses Raw Data'!$C$13:$BJ$94,MATCH(Expenses!$E22,'Expenses Raw Data'!$B$13:$B$21,0),MATCH(CONCATENATE($D22,P$7),'Expenses Raw Data'!$C$10:$BJ$10,0)),"NA")</f>
        <v>7899.3038802476622</v>
      </c>
      <c r="Q22" s="9">
        <f>IFERROR(INDEX('Expenses Raw Data'!$C$13:$BJ$94,MATCH(Expenses!$E22,'Expenses Raw Data'!$B$13:$B$21,0),MATCH(CONCATENATE($D22,Q$7),'Expenses Raw Data'!$C$10:$BJ$10,0)),"NA")</f>
        <v>8033.592046211872</v>
      </c>
      <c r="R22" s="9">
        <f>IFERROR(INDEX('Expenses Raw Data'!$C$13:$BJ$94,MATCH(Expenses!$E22,'Expenses Raw Data'!$B$13:$B$21,0),MATCH(CONCATENATE($D22,R$7),'Expenses Raw Data'!$C$10:$BJ$10,0)),"NA")</f>
        <v>8170.1631109974733</v>
      </c>
    </row>
    <row r="23" spans="1:18" x14ac:dyDescent="0.25">
      <c r="C23" s="1" t="str">
        <f t="shared" si="6"/>
        <v>Café Nervosa</v>
      </c>
      <c r="D23" s="27">
        <f t="shared" si="6"/>
        <v>4</v>
      </c>
      <c r="E23" s="1" t="str">
        <f t="shared" ref="E23:E24" si="7">E22</f>
        <v>RENT</v>
      </c>
      <c r="G23" s="9">
        <f>IFERROR(INDEX('Expenses Raw Data'!$C$13:$BJ$94,MATCH(Expenses!$E23,'Expenses Raw Data'!$B$13:$B$21,0),MATCH(CONCATENATE($D23,G$7),'Expenses Raw Data'!$C$10:$BJ$10,0)),"NA")</f>
        <v>5986.35</v>
      </c>
      <c r="H23" s="9">
        <f>IFERROR(INDEX('Expenses Raw Data'!$C$13:$BJ$94,MATCH(Expenses!$E23,'Expenses Raw Data'!$B$13:$B$21,0),MATCH(CONCATENATE($D23,H$7),'Expenses Raw Data'!$C$10:$BJ$10,0)),"NA")</f>
        <v>6165.9405000000006</v>
      </c>
      <c r="I23" s="9">
        <f>IFERROR(INDEX('Expenses Raw Data'!$C$13:$BJ$94,MATCH(Expenses!$E23,'Expenses Raw Data'!$B$13:$B$21,0),MATCH(CONCATENATE($D23,I$7),'Expenses Raw Data'!$C$10:$BJ$10,0)),"NA")</f>
        <v>6350.9187150000007</v>
      </c>
      <c r="J23" s="9">
        <f>IFERROR(INDEX('Expenses Raw Data'!$C$13:$BJ$94,MATCH(Expenses!$E23,'Expenses Raw Data'!$B$13:$B$21,0),MATCH(CONCATENATE($D23,J$7),'Expenses Raw Data'!$C$10:$BJ$10,0)),"NA")</f>
        <v>6541.4462764500013</v>
      </c>
      <c r="K23" s="9">
        <f>IFERROR(INDEX('Expenses Raw Data'!$C$13:$BJ$94,MATCH(Expenses!$E23,'Expenses Raw Data'!$B$13:$B$21,0),MATCH(CONCATENATE($D23,K$7),'Expenses Raw Data'!$C$10:$BJ$10,0)),"NA")</f>
        <v>6737.6896647435015</v>
      </c>
      <c r="L23" s="9">
        <f>IFERROR(INDEX('Expenses Raw Data'!$C$13:$BJ$94,MATCH(Expenses!$E23,'Expenses Raw Data'!$B$13:$B$21,0),MATCH(CONCATENATE($D23,L$7),'Expenses Raw Data'!$C$10:$BJ$10,0)),"NA")</f>
        <v>6939.8203546858067</v>
      </c>
      <c r="M23" s="9">
        <f>IFERROR(INDEX('Expenses Raw Data'!$C$13:$BJ$94,MATCH(Expenses!$E23,'Expenses Raw Data'!$B$13:$B$21,0),MATCH(CONCATENATE($D23,M$7),'Expenses Raw Data'!$C$10:$BJ$10,0)),"NA")</f>
        <v>7148.0149653263807</v>
      </c>
      <c r="N23" s="9">
        <f>IFERROR(INDEX('Expenses Raw Data'!$C$13:$BJ$94,MATCH(Expenses!$E23,'Expenses Raw Data'!$B$13:$B$21,0),MATCH(CONCATENATE($D23,N$7),'Expenses Raw Data'!$C$10:$BJ$10,0)),"NA")</f>
        <v>7362.4554142861725</v>
      </c>
      <c r="O23" s="9">
        <f>IFERROR(INDEX('Expenses Raw Data'!$C$13:$BJ$94,MATCH(Expenses!$E23,'Expenses Raw Data'!$B$13:$B$21,0),MATCH(CONCATENATE($D23,O$7),'Expenses Raw Data'!$C$10:$BJ$10,0)),"NA")</f>
        <v>7583.3290767147582</v>
      </c>
      <c r="P23" s="9">
        <f>IFERROR(INDEX('Expenses Raw Data'!$C$13:$BJ$94,MATCH(Expenses!$E23,'Expenses Raw Data'!$B$13:$B$21,0),MATCH(CONCATENATE($D23,P$7),'Expenses Raw Data'!$C$10:$BJ$10,0)),"NA")</f>
        <v>7810.8289490162015</v>
      </c>
      <c r="Q23" s="9">
        <f>IFERROR(INDEX('Expenses Raw Data'!$C$13:$BJ$94,MATCH(Expenses!$E23,'Expenses Raw Data'!$B$13:$B$21,0),MATCH(CONCATENATE($D23,Q$7),'Expenses Raw Data'!$C$10:$BJ$10,0)),"NA")</f>
        <v>8045.1538174866873</v>
      </c>
      <c r="R23" s="9">
        <f>IFERROR(INDEX('Expenses Raw Data'!$C$13:$BJ$94,MATCH(Expenses!$E23,'Expenses Raw Data'!$B$13:$B$21,0),MATCH(CONCATENATE($D23,R$7),'Expenses Raw Data'!$C$10:$BJ$10,0)),"NA")</f>
        <v>8286.5084320112874</v>
      </c>
    </row>
    <row r="24" spans="1:18" x14ac:dyDescent="0.25">
      <c r="C24" s="1" t="str">
        <f t="shared" si="6"/>
        <v>Loyola's Family Restaurant</v>
      </c>
      <c r="D24" s="27">
        <f t="shared" si="6"/>
        <v>5</v>
      </c>
      <c r="E24" s="1" t="str">
        <f t="shared" si="7"/>
        <v>RENT</v>
      </c>
      <c r="G24" s="9">
        <f>IFERROR(INDEX('Expenses Raw Data'!$C$13:$BJ$94,MATCH(Expenses!$E24,'Expenses Raw Data'!$B$13:$B$21,0),MATCH(CONCATENATE($D24,G$7),'Expenses Raw Data'!$C$10:$BJ$10,0)),"NA")</f>
        <v>3127.35</v>
      </c>
      <c r="H24" s="9">
        <f>IFERROR(INDEX('Expenses Raw Data'!$C$13:$BJ$94,MATCH(Expenses!$E24,'Expenses Raw Data'!$B$13:$B$21,0),MATCH(CONCATENATE($D24,H$7),'Expenses Raw Data'!$C$10:$BJ$10,0)),"NA")</f>
        <v>3127.35</v>
      </c>
      <c r="I24" s="9">
        <f>IFERROR(INDEX('Expenses Raw Data'!$C$13:$BJ$94,MATCH(Expenses!$E24,'Expenses Raw Data'!$B$13:$B$21,0),MATCH(CONCATENATE($D24,I$7),'Expenses Raw Data'!$C$10:$BJ$10,0)),"NA")</f>
        <v>3127.35</v>
      </c>
      <c r="J24" s="9">
        <f>IFERROR(INDEX('Expenses Raw Data'!$C$13:$BJ$94,MATCH(Expenses!$E24,'Expenses Raw Data'!$B$13:$B$21,0),MATCH(CONCATENATE($D24,J$7),'Expenses Raw Data'!$C$10:$BJ$10,0)),"NA")</f>
        <v>3127.35</v>
      </c>
      <c r="K24" s="9">
        <f>IFERROR(INDEX('Expenses Raw Data'!$C$13:$BJ$94,MATCH(Expenses!$E24,'Expenses Raw Data'!$B$13:$B$21,0),MATCH(CONCATENATE($D24,K$7),'Expenses Raw Data'!$C$10:$BJ$10,0)),"NA")</f>
        <v>3127.35</v>
      </c>
      <c r="L24" s="9">
        <f>IFERROR(INDEX('Expenses Raw Data'!$C$13:$BJ$94,MATCH(Expenses!$E24,'Expenses Raw Data'!$B$13:$B$21,0),MATCH(CONCATENATE($D24,L$7),'Expenses Raw Data'!$C$10:$BJ$10,0)),"NA")</f>
        <v>3127.35</v>
      </c>
      <c r="M24" s="9">
        <f>IFERROR(INDEX('Expenses Raw Data'!$C$13:$BJ$94,MATCH(Expenses!$E24,'Expenses Raw Data'!$B$13:$B$21,0),MATCH(CONCATENATE($D24,M$7),'Expenses Raw Data'!$C$10:$BJ$10,0)),"NA")</f>
        <v>3127.35</v>
      </c>
      <c r="N24" s="9">
        <f>IFERROR(INDEX('Expenses Raw Data'!$C$13:$BJ$94,MATCH(Expenses!$E24,'Expenses Raw Data'!$B$13:$B$21,0),MATCH(CONCATENATE($D24,N$7),'Expenses Raw Data'!$C$10:$BJ$10,0)),"NA")</f>
        <v>3127.35</v>
      </c>
      <c r="O24" s="9">
        <f>IFERROR(INDEX('Expenses Raw Data'!$C$13:$BJ$94,MATCH(Expenses!$E24,'Expenses Raw Data'!$B$13:$B$21,0),MATCH(CONCATENATE($D24,O$7),'Expenses Raw Data'!$C$10:$BJ$10,0)),"NA")</f>
        <v>3127.35</v>
      </c>
      <c r="P24" s="9">
        <f>IFERROR(INDEX('Expenses Raw Data'!$C$13:$BJ$94,MATCH(Expenses!$E24,'Expenses Raw Data'!$B$13:$B$21,0),MATCH(CONCATENATE($D24,P$7),'Expenses Raw Data'!$C$10:$BJ$10,0)),"NA")</f>
        <v>3127.35</v>
      </c>
      <c r="Q24" s="9">
        <f>IFERROR(INDEX('Expenses Raw Data'!$C$13:$BJ$94,MATCH(Expenses!$E24,'Expenses Raw Data'!$B$13:$B$21,0),MATCH(CONCATENATE($D24,Q$7),'Expenses Raw Data'!$C$10:$BJ$10,0)),"NA")</f>
        <v>3127.35</v>
      </c>
      <c r="R24" s="9">
        <f>IFERROR(INDEX('Expenses Raw Data'!$C$13:$BJ$94,MATCH(Expenses!$E24,'Expenses Raw Data'!$B$13:$B$21,0),MATCH(CONCATENATE($D24,R$7),'Expenses Raw Data'!$C$10:$BJ$10,0)),"NA")</f>
        <v>3127.35</v>
      </c>
    </row>
    <row r="25" spans="1:18" s="1" customFormat="1" ht="5.0999999999999996" customHeight="1" x14ac:dyDescent="0.25">
      <c r="A25" s="8"/>
      <c r="D25" s="28"/>
      <c r="F25" s="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s="1" customFormat="1" x14ac:dyDescent="0.25">
      <c r="A26" s="8"/>
      <c r="C26" s="21" t="s">
        <v>3</v>
      </c>
      <c r="D26" s="21"/>
      <c r="E26" s="22"/>
      <c r="F26" s="24"/>
      <c r="G26" s="23">
        <f t="shared" ref="G26:R26" si="8">SUBTOTAL(9,G20:G24)</f>
        <v>32755.659999999996</v>
      </c>
      <c r="H26" s="23">
        <f t="shared" si="8"/>
        <v>33432.364399999999</v>
      </c>
      <c r="I26" s="23">
        <f t="shared" si="8"/>
        <v>34125.168556900004</v>
      </c>
      <c r="J26" s="23">
        <f t="shared" si="8"/>
        <v>34834.470356324302</v>
      </c>
      <c r="K26" s="23">
        <f t="shared" si="8"/>
        <v>35560.677855334652</v>
      </c>
      <c r="L26" s="23">
        <f t="shared" si="8"/>
        <v>36304.209550084022</v>
      </c>
      <c r="M26" s="23">
        <f t="shared" si="8"/>
        <v>37065.494650685083</v>
      </c>
      <c r="N26" s="23">
        <f t="shared" si="8"/>
        <v>37844.973363491838</v>
      </c>
      <c r="O26" s="23">
        <f t="shared" si="8"/>
        <v>38643.097180998186</v>
      </c>
      <c r="P26" s="23">
        <f t="shared" si="8"/>
        <v>39460.329179563058</v>
      </c>
      <c r="Q26" s="23">
        <f t="shared" si="8"/>
        <v>40297.144325177549</v>
      </c>
      <c r="R26" s="23">
        <f t="shared" si="8"/>
        <v>41154.029787495492</v>
      </c>
    </row>
    <row r="28" spans="1:18" s="1" customFormat="1" x14ac:dyDescent="0.25">
      <c r="A28" s="8" t="s">
        <v>4</v>
      </c>
      <c r="B28" s="1" t="str">
        <f>E29</f>
        <v>UTILITIES</v>
      </c>
      <c r="D28" s="28"/>
      <c r="F28" s="3"/>
    </row>
    <row r="29" spans="1:18" x14ac:dyDescent="0.25">
      <c r="C29" s="1" t="str">
        <f t="shared" ref="C29:D33" si="9">C20</f>
        <v>Central Perk</v>
      </c>
      <c r="D29" s="27">
        <f t="shared" si="9"/>
        <v>1</v>
      </c>
      <c r="E29" s="6" t="str">
        <f>'Expenses Raw Data'!B15</f>
        <v>UTILITIES</v>
      </c>
      <c r="F29" s="20"/>
      <c r="G29" s="9">
        <f>IFERROR(INDEX('Expenses Raw Data'!$C$13:$BJ$94,MATCH(Expenses!$E29,'Expenses Raw Data'!$B$13:$B$21,0),MATCH(CONCATENATE($D29,G$7),'Expenses Raw Data'!$C$10:$BJ$10,0)),"NA")</f>
        <v>506</v>
      </c>
      <c r="H29" s="9">
        <f>IFERROR(INDEX('Expenses Raw Data'!$C$13:$BJ$94,MATCH(Expenses!$E29,'Expenses Raw Data'!$B$13:$B$21,0),MATCH(CONCATENATE($D29,H$7),'Expenses Raw Data'!$C$10:$BJ$10,0)),"NA")</f>
        <v>518.65</v>
      </c>
      <c r="I29" s="9">
        <f>IFERROR(INDEX('Expenses Raw Data'!$C$13:$BJ$94,MATCH(Expenses!$E29,'Expenses Raw Data'!$B$13:$B$21,0),MATCH(CONCATENATE($D29,I$7),'Expenses Raw Data'!$C$10:$BJ$10,0)),"NA")</f>
        <v>531.61624999999992</v>
      </c>
      <c r="J29" s="9">
        <f>IFERROR(INDEX('Expenses Raw Data'!$C$13:$BJ$94,MATCH(Expenses!$E29,'Expenses Raw Data'!$B$13:$B$21,0),MATCH(CONCATENATE($D29,J$7),'Expenses Raw Data'!$C$10:$BJ$10,0)),"NA")</f>
        <v>544.90665624999986</v>
      </c>
      <c r="K29" s="9">
        <f>IFERROR(INDEX('Expenses Raw Data'!$C$13:$BJ$94,MATCH(Expenses!$E29,'Expenses Raw Data'!$B$13:$B$21,0),MATCH(CONCATENATE($D29,K$7),'Expenses Raw Data'!$C$10:$BJ$10,0)),"NA")</f>
        <v>558.52932265624975</v>
      </c>
      <c r="L29" s="9">
        <f>IFERROR(INDEX('Expenses Raw Data'!$C$13:$BJ$94,MATCH(Expenses!$E29,'Expenses Raw Data'!$B$13:$B$21,0),MATCH(CONCATENATE($D29,L$7),'Expenses Raw Data'!$C$10:$BJ$10,0)),"NA")</f>
        <v>572.49255572265599</v>
      </c>
      <c r="M29" s="9">
        <f>IFERROR(INDEX('Expenses Raw Data'!$C$13:$BJ$94,MATCH(Expenses!$E29,'Expenses Raw Data'!$B$13:$B$21,0),MATCH(CONCATENATE($D29,M$7),'Expenses Raw Data'!$C$10:$BJ$10,0)),"NA")</f>
        <v>586.8048696157224</v>
      </c>
      <c r="N29" s="9">
        <f>IFERROR(INDEX('Expenses Raw Data'!$C$13:$BJ$94,MATCH(Expenses!$E29,'Expenses Raw Data'!$B$13:$B$21,0),MATCH(CONCATENATE($D29,N$7),'Expenses Raw Data'!$C$10:$BJ$10,0)),"NA")</f>
        <v>601.47499135611542</v>
      </c>
      <c r="O29" s="9">
        <f>IFERROR(INDEX('Expenses Raw Data'!$C$13:$BJ$94,MATCH(Expenses!$E29,'Expenses Raw Data'!$B$13:$B$21,0),MATCH(CONCATENATE($D29,O$7),'Expenses Raw Data'!$C$10:$BJ$10,0)),"NA")</f>
        <v>616.51186614001824</v>
      </c>
      <c r="P29" s="9">
        <f>IFERROR(INDEX('Expenses Raw Data'!$C$13:$BJ$94,MATCH(Expenses!$E29,'Expenses Raw Data'!$B$13:$B$21,0),MATCH(CONCATENATE($D29,P$7),'Expenses Raw Data'!$C$10:$BJ$10,0)),"NA")</f>
        <v>631.92466279351868</v>
      </c>
      <c r="Q29" s="9">
        <f>IFERROR(INDEX('Expenses Raw Data'!$C$13:$BJ$94,MATCH(Expenses!$E29,'Expenses Raw Data'!$B$13:$B$21,0),MATCH(CONCATENATE($D29,Q$7),'Expenses Raw Data'!$C$10:$BJ$10,0)),"NA")</f>
        <v>647.72277936335661</v>
      </c>
      <c r="R29" s="9">
        <f>IFERROR(INDEX('Expenses Raw Data'!$C$13:$BJ$94,MATCH(Expenses!$E29,'Expenses Raw Data'!$B$13:$B$21,0),MATCH(CONCATENATE($D29,R$7),'Expenses Raw Data'!$C$10:$BJ$10,0)),"NA")</f>
        <v>663.91584884744043</v>
      </c>
    </row>
    <row r="30" spans="1:18" x14ac:dyDescent="0.25">
      <c r="C30" s="1" t="str">
        <f t="shared" si="9"/>
        <v>Tom's Restaurant</v>
      </c>
      <c r="D30" s="27">
        <f t="shared" si="9"/>
        <v>2</v>
      </c>
      <c r="E30" s="1" t="str">
        <f>E29</f>
        <v>UTILITIES</v>
      </c>
      <c r="G30" s="9">
        <f>IFERROR(INDEX('Expenses Raw Data'!$C$13:$BJ$94,MATCH(Expenses!$E30,'Expenses Raw Data'!$B$13:$B$21,0),MATCH(CONCATENATE($D30,G$7),'Expenses Raw Data'!$C$10:$BJ$10,0)),"NA")</f>
        <v>750</v>
      </c>
      <c r="H30" s="9">
        <f>IFERROR(INDEX('Expenses Raw Data'!$C$13:$BJ$94,MATCH(Expenses!$E30,'Expenses Raw Data'!$B$13:$B$21,0),MATCH(CONCATENATE($D30,H$7),'Expenses Raw Data'!$C$10:$BJ$10,0)),"NA")</f>
        <v>765</v>
      </c>
      <c r="I30" s="9">
        <f>IFERROR(INDEX('Expenses Raw Data'!$C$13:$BJ$94,MATCH(Expenses!$E30,'Expenses Raw Data'!$B$13:$B$21,0),MATCH(CONCATENATE($D30,I$7),'Expenses Raw Data'!$C$10:$BJ$10,0)),"NA")</f>
        <v>780.30000000000007</v>
      </c>
      <c r="J30" s="9">
        <f>IFERROR(INDEX('Expenses Raw Data'!$C$13:$BJ$94,MATCH(Expenses!$E30,'Expenses Raw Data'!$B$13:$B$21,0),MATCH(CONCATENATE($D30,J$7),'Expenses Raw Data'!$C$10:$BJ$10,0)),"NA")</f>
        <v>795.90600000000006</v>
      </c>
      <c r="K30" s="9">
        <f>IFERROR(INDEX('Expenses Raw Data'!$C$13:$BJ$94,MATCH(Expenses!$E30,'Expenses Raw Data'!$B$13:$B$21,0),MATCH(CONCATENATE($D30,K$7),'Expenses Raw Data'!$C$10:$BJ$10,0)),"NA")</f>
        <v>811.82412000000011</v>
      </c>
      <c r="L30" s="9">
        <f>IFERROR(INDEX('Expenses Raw Data'!$C$13:$BJ$94,MATCH(Expenses!$E30,'Expenses Raw Data'!$B$13:$B$21,0),MATCH(CONCATENATE($D30,L$7),'Expenses Raw Data'!$C$10:$BJ$10,0)),"NA")</f>
        <v>828.06060240000011</v>
      </c>
      <c r="M30" s="9">
        <f>IFERROR(INDEX('Expenses Raw Data'!$C$13:$BJ$94,MATCH(Expenses!$E30,'Expenses Raw Data'!$B$13:$B$21,0),MATCH(CONCATENATE($D30,M$7),'Expenses Raw Data'!$C$10:$BJ$10,0)),"NA")</f>
        <v>844.62181444800012</v>
      </c>
      <c r="N30" s="9">
        <f>IFERROR(INDEX('Expenses Raw Data'!$C$13:$BJ$94,MATCH(Expenses!$E30,'Expenses Raw Data'!$B$13:$B$21,0),MATCH(CONCATENATE($D30,N$7),'Expenses Raw Data'!$C$10:$BJ$10,0)),"NA")</f>
        <v>861.51425073696009</v>
      </c>
      <c r="O30" s="9">
        <f>IFERROR(INDEX('Expenses Raw Data'!$C$13:$BJ$94,MATCH(Expenses!$E30,'Expenses Raw Data'!$B$13:$B$21,0),MATCH(CONCATENATE($D30,O$7),'Expenses Raw Data'!$C$10:$BJ$10,0)),"NA")</f>
        <v>878.74453575169935</v>
      </c>
      <c r="P30" s="9">
        <f>IFERROR(INDEX('Expenses Raw Data'!$C$13:$BJ$94,MATCH(Expenses!$E30,'Expenses Raw Data'!$B$13:$B$21,0),MATCH(CONCATENATE($D30,P$7),'Expenses Raw Data'!$C$10:$BJ$10,0)),"NA")</f>
        <v>896.31942646673338</v>
      </c>
      <c r="Q30" s="9">
        <f>IFERROR(INDEX('Expenses Raw Data'!$C$13:$BJ$94,MATCH(Expenses!$E30,'Expenses Raw Data'!$B$13:$B$21,0),MATCH(CONCATENATE($D30,Q$7),'Expenses Raw Data'!$C$10:$BJ$10,0)),"NA")</f>
        <v>914.24581499606802</v>
      </c>
      <c r="R30" s="9">
        <f>IFERROR(INDEX('Expenses Raw Data'!$C$13:$BJ$94,MATCH(Expenses!$E30,'Expenses Raw Data'!$B$13:$B$21,0),MATCH(CONCATENATE($D30,R$7),'Expenses Raw Data'!$C$10:$BJ$10,0)),"NA")</f>
        <v>932.53073129598943</v>
      </c>
    </row>
    <row r="31" spans="1:18" x14ac:dyDescent="0.25">
      <c r="C31" s="1" t="str">
        <f t="shared" si="9"/>
        <v>Monk's Café</v>
      </c>
      <c r="D31" s="27">
        <f t="shared" si="9"/>
        <v>3</v>
      </c>
      <c r="E31" s="1" t="str">
        <f>E30</f>
        <v>UTILITIES</v>
      </c>
      <c r="G31" s="9">
        <f>IFERROR(INDEX('Expenses Raw Data'!$C$13:$BJ$94,MATCH(Expenses!$E31,'Expenses Raw Data'!$B$13:$B$21,0),MATCH(CONCATENATE($D31,G$7),'Expenses Raw Data'!$C$10:$BJ$10,0)),"NA")</f>
        <v>456</v>
      </c>
      <c r="H31" s="9">
        <f>IFERROR(INDEX('Expenses Raw Data'!$C$13:$BJ$94,MATCH(Expenses!$E31,'Expenses Raw Data'!$B$13:$B$21,0),MATCH(CONCATENATE($D31,H$7),'Expenses Raw Data'!$C$10:$BJ$10,0)),"NA")</f>
        <v>463.75199999999995</v>
      </c>
      <c r="I31" s="9">
        <f>IFERROR(INDEX('Expenses Raw Data'!$C$13:$BJ$94,MATCH(Expenses!$E31,'Expenses Raw Data'!$B$13:$B$21,0),MATCH(CONCATENATE($D31,I$7),'Expenses Raw Data'!$C$10:$BJ$10,0)),"NA")</f>
        <v>471.63578399999989</v>
      </c>
      <c r="J31" s="9">
        <f>IFERROR(INDEX('Expenses Raw Data'!$C$13:$BJ$94,MATCH(Expenses!$E31,'Expenses Raw Data'!$B$13:$B$21,0),MATCH(CONCATENATE($D31,J$7),'Expenses Raw Data'!$C$10:$BJ$10,0)),"NA")</f>
        <v>479.65359232799983</v>
      </c>
      <c r="K31" s="9">
        <f>IFERROR(INDEX('Expenses Raw Data'!$C$13:$BJ$94,MATCH(Expenses!$E31,'Expenses Raw Data'!$B$13:$B$21,0),MATCH(CONCATENATE($D31,K$7),'Expenses Raw Data'!$C$10:$BJ$10,0)),"NA")</f>
        <v>487.80770339757578</v>
      </c>
      <c r="L31" s="9">
        <f>IFERROR(INDEX('Expenses Raw Data'!$C$13:$BJ$94,MATCH(Expenses!$E31,'Expenses Raw Data'!$B$13:$B$21,0),MATCH(CONCATENATE($D31,L$7),'Expenses Raw Data'!$C$10:$BJ$10,0)),"NA")</f>
        <v>496.10043435533453</v>
      </c>
      <c r="M31" s="9">
        <f>IFERROR(INDEX('Expenses Raw Data'!$C$13:$BJ$94,MATCH(Expenses!$E31,'Expenses Raw Data'!$B$13:$B$21,0),MATCH(CONCATENATE($D31,M$7),'Expenses Raw Data'!$C$10:$BJ$10,0)),"NA")</f>
        <v>504.53414173937517</v>
      </c>
      <c r="N31" s="9">
        <f>IFERROR(INDEX('Expenses Raw Data'!$C$13:$BJ$94,MATCH(Expenses!$E31,'Expenses Raw Data'!$B$13:$B$21,0),MATCH(CONCATENATE($D31,N$7),'Expenses Raw Data'!$C$10:$BJ$10,0)),"NA")</f>
        <v>513.11122214894453</v>
      </c>
      <c r="O31" s="9">
        <f>IFERROR(INDEX('Expenses Raw Data'!$C$13:$BJ$94,MATCH(Expenses!$E31,'Expenses Raw Data'!$B$13:$B$21,0),MATCH(CONCATENATE($D31,O$7),'Expenses Raw Data'!$C$10:$BJ$10,0)),"NA")</f>
        <v>521.83411292547657</v>
      </c>
      <c r="P31" s="9">
        <f>IFERROR(INDEX('Expenses Raw Data'!$C$13:$BJ$94,MATCH(Expenses!$E31,'Expenses Raw Data'!$B$13:$B$21,0),MATCH(CONCATENATE($D31,P$7),'Expenses Raw Data'!$C$10:$BJ$10,0)),"NA")</f>
        <v>530.70529284520967</v>
      </c>
      <c r="Q31" s="9">
        <f>IFERROR(INDEX('Expenses Raw Data'!$C$13:$BJ$94,MATCH(Expenses!$E31,'Expenses Raw Data'!$B$13:$B$21,0),MATCH(CONCATENATE($D31,Q$7),'Expenses Raw Data'!$C$10:$BJ$10,0)),"NA")</f>
        <v>539.72728282357821</v>
      </c>
      <c r="R31" s="9">
        <f>IFERROR(INDEX('Expenses Raw Data'!$C$13:$BJ$94,MATCH(Expenses!$E31,'Expenses Raw Data'!$B$13:$B$21,0),MATCH(CONCATENATE($D31,R$7),'Expenses Raw Data'!$C$10:$BJ$10,0)),"NA")</f>
        <v>548.90264663157893</v>
      </c>
    </row>
    <row r="32" spans="1:18" x14ac:dyDescent="0.25">
      <c r="C32" s="1" t="str">
        <f t="shared" si="9"/>
        <v>Café Nervosa</v>
      </c>
      <c r="D32" s="27">
        <f t="shared" si="9"/>
        <v>4</v>
      </c>
      <c r="E32" s="1" t="str">
        <f t="shared" ref="E32:E33" si="10">E31</f>
        <v>UTILITIES</v>
      </c>
      <c r="G32" s="9">
        <f>IFERROR(INDEX('Expenses Raw Data'!$C$13:$BJ$94,MATCH(Expenses!$E32,'Expenses Raw Data'!$B$13:$B$21,0),MATCH(CONCATENATE($D32,G$7),'Expenses Raw Data'!$C$10:$BJ$10,0)),"NA")</f>
        <v>406</v>
      </c>
      <c r="H32" s="9">
        <f>IFERROR(INDEX('Expenses Raw Data'!$C$13:$BJ$94,MATCH(Expenses!$E32,'Expenses Raw Data'!$B$13:$B$21,0),MATCH(CONCATENATE($D32,H$7),'Expenses Raw Data'!$C$10:$BJ$10,0)),"NA")</f>
        <v>418.18</v>
      </c>
      <c r="I32" s="9">
        <f>IFERROR(INDEX('Expenses Raw Data'!$C$13:$BJ$94,MATCH(Expenses!$E32,'Expenses Raw Data'!$B$13:$B$21,0),MATCH(CONCATENATE($D32,I$7),'Expenses Raw Data'!$C$10:$BJ$10,0)),"NA")</f>
        <v>430.72540000000004</v>
      </c>
      <c r="J32" s="9">
        <f>IFERROR(INDEX('Expenses Raw Data'!$C$13:$BJ$94,MATCH(Expenses!$E32,'Expenses Raw Data'!$B$13:$B$21,0),MATCH(CONCATENATE($D32,J$7),'Expenses Raw Data'!$C$10:$BJ$10,0)),"NA")</f>
        <v>443.64716200000004</v>
      </c>
      <c r="K32" s="9">
        <f>IFERROR(INDEX('Expenses Raw Data'!$C$13:$BJ$94,MATCH(Expenses!$E32,'Expenses Raw Data'!$B$13:$B$21,0),MATCH(CONCATENATE($D32,K$7),'Expenses Raw Data'!$C$10:$BJ$10,0)),"NA")</f>
        <v>456.95657686000004</v>
      </c>
      <c r="L32" s="9">
        <f>IFERROR(INDEX('Expenses Raw Data'!$C$13:$BJ$94,MATCH(Expenses!$E32,'Expenses Raw Data'!$B$13:$B$21,0),MATCH(CONCATENATE($D32,L$7),'Expenses Raw Data'!$C$10:$BJ$10,0)),"NA")</f>
        <v>470.66527416580004</v>
      </c>
      <c r="M32" s="9">
        <f>IFERROR(INDEX('Expenses Raw Data'!$C$13:$BJ$94,MATCH(Expenses!$E32,'Expenses Raw Data'!$B$13:$B$21,0),MATCH(CONCATENATE($D32,M$7),'Expenses Raw Data'!$C$10:$BJ$10,0)),"NA")</f>
        <v>484.78523239077407</v>
      </c>
      <c r="N32" s="9">
        <f>IFERROR(INDEX('Expenses Raw Data'!$C$13:$BJ$94,MATCH(Expenses!$E32,'Expenses Raw Data'!$B$13:$B$21,0),MATCH(CONCATENATE($D32,N$7),'Expenses Raw Data'!$C$10:$BJ$10,0)),"NA")</f>
        <v>499.32878936249733</v>
      </c>
      <c r="O32" s="9">
        <f>IFERROR(INDEX('Expenses Raw Data'!$C$13:$BJ$94,MATCH(Expenses!$E32,'Expenses Raw Data'!$B$13:$B$21,0),MATCH(CONCATENATE($D32,O$7),'Expenses Raw Data'!$C$10:$BJ$10,0)),"NA")</f>
        <v>514.30865304337226</v>
      </c>
      <c r="P32" s="9">
        <f>IFERROR(INDEX('Expenses Raw Data'!$C$13:$BJ$94,MATCH(Expenses!$E32,'Expenses Raw Data'!$B$13:$B$21,0),MATCH(CONCATENATE($D32,P$7),'Expenses Raw Data'!$C$10:$BJ$10,0)),"NA")</f>
        <v>529.73791263467342</v>
      </c>
      <c r="Q32" s="9">
        <f>IFERROR(INDEX('Expenses Raw Data'!$C$13:$BJ$94,MATCH(Expenses!$E32,'Expenses Raw Data'!$B$13:$B$21,0),MATCH(CONCATENATE($D32,Q$7),'Expenses Raw Data'!$C$10:$BJ$10,0)),"NA")</f>
        <v>545.63005001371369</v>
      </c>
      <c r="R32" s="9">
        <f>IFERROR(INDEX('Expenses Raw Data'!$C$13:$BJ$94,MATCH(Expenses!$E32,'Expenses Raw Data'!$B$13:$B$21,0),MATCH(CONCATENATE($D32,R$7),'Expenses Raw Data'!$C$10:$BJ$10,0)),"NA")</f>
        <v>561.99895151412511</v>
      </c>
    </row>
    <row r="33" spans="1:18" x14ac:dyDescent="0.25">
      <c r="C33" s="1" t="str">
        <f t="shared" si="9"/>
        <v>Loyola's Family Restaurant</v>
      </c>
      <c r="D33" s="27">
        <f t="shared" si="9"/>
        <v>5</v>
      </c>
      <c r="E33" s="1" t="str">
        <f t="shared" si="10"/>
        <v>UTILITIES</v>
      </c>
      <c r="G33" s="9">
        <f>IFERROR(INDEX('Expenses Raw Data'!$C$13:$BJ$94,MATCH(Expenses!$E33,'Expenses Raw Data'!$B$13:$B$21,0),MATCH(CONCATENATE($D33,G$7),'Expenses Raw Data'!$C$10:$BJ$10,0)),"NA")</f>
        <v>708</v>
      </c>
      <c r="H33" s="9">
        <f>IFERROR(INDEX('Expenses Raw Data'!$C$13:$BJ$94,MATCH(Expenses!$E33,'Expenses Raw Data'!$B$13:$B$21,0),MATCH(CONCATENATE($D33,H$7),'Expenses Raw Data'!$C$10:$BJ$10,0)),"NA")</f>
        <v>708</v>
      </c>
      <c r="I33" s="9">
        <f>IFERROR(INDEX('Expenses Raw Data'!$C$13:$BJ$94,MATCH(Expenses!$E33,'Expenses Raw Data'!$B$13:$B$21,0),MATCH(CONCATENATE($D33,I$7),'Expenses Raw Data'!$C$10:$BJ$10,0)),"NA")</f>
        <v>708</v>
      </c>
      <c r="J33" s="9">
        <f>IFERROR(INDEX('Expenses Raw Data'!$C$13:$BJ$94,MATCH(Expenses!$E33,'Expenses Raw Data'!$B$13:$B$21,0),MATCH(CONCATENATE($D33,J$7),'Expenses Raw Data'!$C$10:$BJ$10,0)),"NA")</f>
        <v>708</v>
      </c>
      <c r="K33" s="9">
        <f>IFERROR(INDEX('Expenses Raw Data'!$C$13:$BJ$94,MATCH(Expenses!$E33,'Expenses Raw Data'!$B$13:$B$21,0),MATCH(CONCATENATE($D33,K$7),'Expenses Raw Data'!$C$10:$BJ$10,0)),"NA")</f>
        <v>708</v>
      </c>
      <c r="L33" s="9">
        <f>IFERROR(INDEX('Expenses Raw Data'!$C$13:$BJ$94,MATCH(Expenses!$E33,'Expenses Raw Data'!$B$13:$B$21,0),MATCH(CONCATENATE($D33,L$7),'Expenses Raw Data'!$C$10:$BJ$10,0)),"NA")</f>
        <v>708</v>
      </c>
      <c r="M33" s="9">
        <f>IFERROR(INDEX('Expenses Raw Data'!$C$13:$BJ$94,MATCH(Expenses!$E33,'Expenses Raw Data'!$B$13:$B$21,0),MATCH(CONCATENATE($D33,M$7),'Expenses Raw Data'!$C$10:$BJ$10,0)),"NA")</f>
        <v>708</v>
      </c>
      <c r="N33" s="9">
        <f>IFERROR(INDEX('Expenses Raw Data'!$C$13:$BJ$94,MATCH(Expenses!$E33,'Expenses Raw Data'!$B$13:$B$21,0),MATCH(CONCATENATE($D33,N$7),'Expenses Raw Data'!$C$10:$BJ$10,0)),"NA")</f>
        <v>708</v>
      </c>
      <c r="O33" s="9">
        <f>IFERROR(INDEX('Expenses Raw Data'!$C$13:$BJ$94,MATCH(Expenses!$E33,'Expenses Raw Data'!$B$13:$B$21,0),MATCH(CONCATENATE($D33,O$7),'Expenses Raw Data'!$C$10:$BJ$10,0)),"NA")</f>
        <v>708</v>
      </c>
      <c r="P33" s="9">
        <f>IFERROR(INDEX('Expenses Raw Data'!$C$13:$BJ$94,MATCH(Expenses!$E33,'Expenses Raw Data'!$B$13:$B$21,0),MATCH(CONCATENATE($D33,P$7),'Expenses Raw Data'!$C$10:$BJ$10,0)),"NA")</f>
        <v>708</v>
      </c>
      <c r="Q33" s="9">
        <f>IFERROR(INDEX('Expenses Raw Data'!$C$13:$BJ$94,MATCH(Expenses!$E33,'Expenses Raw Data'!$B$13:$B$21,0),MATCH(CONCATENATE($D33,Q$7),'Expenses Raw Data'!$C$10:$BJ$10,0)),"NA")</f>
        <v>708</v>
      </c>
      <c r="R33" s="9">
        <f>IFERROR(INDEX('Expenses Raw Data'!$C$13:$BJ$94,MATCH(Expenses!$E33,'Expenses Raw Data'!$B$13:$B$21,0),MATCH(CONCATENATE($D33,R$7),'Expenses Raw Data'!$C$10:$BJ$10,0)),"NA")</f>
        <v>708</v>
      </c>
    </row>
    <row r="34" spans="1:18" s="1" customFormat="1" ht="5.0999999999999996" customHeight="1" x14ac:dyDescent="0.25">
      <c r="A34" s="8"/>
      <c r="D34" s="28"/>
      <c r="F34" s="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s="1" customFormat="1" x14ac:dyDescent="0.25">
      <c r="A35" s="8"/>
      <c r="C35" s="21" t="s">
        <v>3</v>
      </c>
      <c r="D35" s="21"/>
      <c r="E35" s="22"/>
      <c r="F35" s="24"/>
      <c r="G35" s="23">
        <f t="shared" ref="G35:R35" si="11">SUBTOTAL(9,G29:G33)</f>
        <v>2826</v>
      </c>
      <c r="H35" s="23">
        <f t="shared" si="11"/>
        <v>2873.5819999999999</v>
      </c>
      <c r="I35" s="23">
        <f t="shared" si="11"/>
        <v>2922.2774339999996</v>
      </c>
      <c r="J35" s="23">
        <f t="shared" si="11"/>
        <v>2972.1134105779997</v>
      </c>
      <c r="K35" s="23">
        <f t="shared" si="11"/>
        <v>3023.1177229138257</v>
      </c>
      <c r="L35" s="23">
        <f t="shared" si="11"/>
        <v>3075.3188666437904</v>
      </c>
      <c r="M35" s="23">
        <f t="shared" si="11"/>
        <v>3128.7460581938717</v>
      </c>
      <c r="N35" s="23">
        <f t="shared" si="11"/>
        <v>3183.4292536045173</v>
      </c>
      <c r="O35" s="23">
        <f t="shared" si="11"/>
        <v>3239.3991678605662</v>
      </c>
      <c r="P35" s="23">
        <f t="shared" si="11"/>
        <v>3296.6872947401353</v>
      </c>
      <c r="Q35" s="23">
        <f t="shared" si="11"/>
        <v>3355.3259271967163</v>
      </c>
      <c r="R35" s="23">
        <f t="shared" si="11"/>
        <v>3415.348178289134</v>
      </c>
    </row>
    <row r="37" spans="1:18" s="1" customFormat="1" x14ac:dyDescent="0.25">
      <c r="A37" s="8" t="s">
        <v>4</v>
      </c>
      <c r="B37" s="1" t="str">
        <f>E38</f>
        <v>COFFEE</v>
      </c>
      <c r="D37" s="28"/>
      <c r="F37" s="3"/>
    </row>
    <row r="38" spans="1:18" x14ac:dyDescent="0.25">
      <c r="C38" s="1" t="str">
        <f t="shared" ref="C38:D42" si="12">C29</f>
        <v>Central Perk</v>
      </c>
      <c r="D38" s="27">
        <f t="shared" si="12"/>
        <v>1</v>
      </c>
      <c r="E38" s="6" t="str">
        <f>'Expenses Raw Data'!B16</f>
        <v>COFFEE</v>
      </c>
      <c r="F38" s="20"/>
      <c r="G38" s="9">
        <f>IFERROR(INDEX('Expenses Raw Data'!$C$13:$BJ$94,MATCH(Expenses!$E38,'Expenses Raw Data'!$B$13:$B$21,0),MATCH(CONCATENATE($D38,G$7),'Expenses Raw Data'!$C$10:$BJ$10,0)),"NA")</f>
        <v>1157.56</v>
      </c>
      <c r="H38" s="9">
        <f>IFERROR(INDEX('Expenses Raw Data'!$C$13:$BJ$94,MATCH(Expenses!$E38,'Expenses Raw Data'!$B$13:$B$21,0),MATCH(CONCATENATE($D38,H$7),'Expenses Raw Data'!$C$10:$BJ$10,0)),"NA")</f>
        <v>1186.4989999999998</v>
      </c>
      <c r="I38" s="9">
        <f>IFERROR(INDEX('Expenses Raw Data'!$C$13:$BJ$94,MATCH(Expenses!$E38,'Expenses Raw Data'!$B$13:$B$21,0),MATCH(CONCATENATE($D38,I$7),'Expenses Raw Data'!$C$10:$BJ$10,0)),"NA")</f>
        <v>1216.1614749999997</v>
      </c>
      <c r="J38" s="9">
        <f>IFERROR(INDEX('Expenses Raw Data'!$C$13:$BJ$94,MATCH(Expenses!$E38,'Expenses Raw Data'!$B$13:$B$21,0),MATCH(CONCATENATE($D38,J$7),'Expenses Raw Data'!$C$10:$BJ$10,0)),"NA")</f>
        <v>1246.5655118749996</v>
      </c>
      <c r="K38" s="9">
        <f>IFERROR(INDEX('Expenses Raw Data'!$C$13:$BJ$94,MATCH(Expenses!$E38,'Expenses Raw Data'!$B$13:$B$21,0),MATCH(CONCATENATE($D38,K$7),'Expenses Raw Data'!$C$10:$BJ$10,0)),"NA")</f>
        <v>1277.7296496718745</v>
      </c>
      <c r="L38" s="9">
        <f>IFERROR(INDEX('Expenses Raw Data'!$C$13:$BJ$94,MATCH(Expenses!$E38,'Expenses Raw Data'!$B$13:$B$21,0),MATCH(CONCATENATE($D38,L$7),'Expenses Raw Data'!$C$10:$BJ$10,0)),"NA")</f>
        <v>1309.6728909136714</v>
      </c>
      <c r="M38" s="9">
        <f>IFERROR(INDEX('Expenses Raw Data'!$C$13:$BJ$94,MATCH(Expenses!$E38,'Expenses Raw Data'!$B$13:$B$21,0),MATCH(CONCATENATE($D38,M$7),'Expenses Raw Data'!$C$10:$BJ$10,0)),"NA")</f>
        <v>1342.4147131865132</v>
      </c>
      <c r="N38" s="9">
        <f>IFERROR(INDEX('Expenses Raw Data'!$C$13:$BJ$94,MATCH(Expenses!$E38,'Expenses Raw Data'!$B$13:$B$21,0),MATCH(CONCATENATE($D38,N$7),'Expenses Raw Data'!$C$10:$BJ$10,0)),"NA")</f>
        <v>1375.9750810161759</v>
      </c>
      <c r="O38" s="9">
        <f>IFERROR(INDEX('Expenses Raw Data'!$C$13:$BJ$94,MATCH(Expenses!$E38,'Expenses Raw Data'!$B$13:$B$21,0),MATCH(CONCATENATE($D38,O$7),'Expenses Raw Data'!$C$10:$BJ$10,0)),"NA")</f>
        <v>1410.3744580415801</v>
      </c>
      <c r="P38" s="9">
        <f>IFERROR(INDEX('Expenses Raw Data'!$C$13:$BJ$94,MATCH(Expenses!$E38,'Expenses Raw Data'!$B$13:$B$21,0),MATCH(CONCATENATE($D38,P$7),'Expenses Raw Data'!$C$10:$BJ$10,0)),"NA")</f>
        <v>1445.6338194926195</v>
      </c>
      <c r="Q38" s="9">
        <f>IFERROR(INDEX('Expenses Raw Data'!$C$13:$BJ$94,MATCH(Expenses!$E38,'Expenses Raw Data'!$B$13:$B$21,0),MATCH(CONCATENATE($D38,Q$7),'Expenses Raw Data'!$C$10:$BJ$10,0)),"NA")</f>
        <v>1481.7746649799349</v>
      </c>
      <c r="R38" s="9">
        <f>IFERROR(INDEX('Expenses Raw Data'!$C$13:$BJ$94,MATCH(Expenses!$E38,'Expenses Raw Data'!$B$13:$B$21,0),MATCH(CONCATENATE($D38,R$7),'Expenses Raw Data'!$C$10:$BJ$10,0)),"NA")</f>
        <v>1518.8190316044331</v>
      </c>
    </row>
    <row r="39" spans="1:18" x14ac:dyDescent="0.25">
      <c r="C39" s="1" t="str">
        <f t="shared" si="12"/>
        <v>Tom's Restaurant</v>
      </c>
      <c r="D39" s="27">
        <f t="shared" si="12"/>
        <v>2</v>
      </c>
      <c r="E39" s="1" t="str">
        <f>E38</f>
        <v>COFFEE</v>
      </c>
      <c r="G39" s="9">
        <f>IFERROR(INDEX('Expenses Raw Data'!$C$13:$BJ$94,MATCH(Expenses!$E39,'Expenses Raw Data'!$B$13:$B$21,0),MATCH(CONCATENATE($D39,G$7),'Expenses Raw Data'!$C$10:$BJ$10,0)),"NA")</f>
        <v>50</v>
      </c>
      <c r="H39" s="9">
        <f>IFERROR(INDEX('Expenses Raw Data'!$C$13:$BJ$94,MATCH(Expenses!$E39,'Expenses Raw Data'!$B$13:$B$21,0),MATCH(CONCATENATE($D39,H$7),'Expenses Raw Data'!$C$10:$BJ$10,0)),"NA")</f>
        <v>51</v>
      </c>
      <c r="I39" s="9">
        <f>IFERROR(INDEX('Expenses Raw Data'!$C$13:$BJ$94,MATCH(Expenses!$E39,'Expenses Raw Data'!$B$13:$B$21,0),MATCH(CONCATENATE($D39,I$7),'Expenses Raw Data'!$C$10:$BJ$10,0)),"NA")</f>
        <v>52.02</v>
      </c>
      <c r="J39" s="9">
        <f>IFERROR(INDEX('Expenses Raw Data'!$C$13:$BJ$94,MATCH(Expenses!$E39,'Expenses Raw Data'!$B$13:$B$21,0),MATCH(CONCATENATE($D39,J$7),'Expenses Raw Data'!$C$10:$BJ$10,0)),"NA")</f>
        <v>53.060400000000001</v>
      </c>
      <c r="K39" s="9">
        <f>IFERROR(INDEX('Expenses Raw Data'!$C$13:$BJ$94,MATCH(Expenses!$E39,'Expenses Raw Data'!$B$13:$B$21,0),MATCH(CONCATENATE($D39,K$7),'Expenses Raw Data'!$C$10:$BJ$10,0)),"NA")</f>
        <v>54.121608000000002</v>
      </c>
      <c r="L39" s="9">
        <f>IFERROR(INDEX('Expenses Raw Data'!$C$13:$BJ$94,MATCH(Expenses!$E39,'Expenses Raw Data'!$B$13:$B$21,0),MATCH(CONCATENATE($D39,L$7),'Expenses Raw Data'!$C$10:$BJ$10,0)),"NA")</f>
        <v>55.204040160000005</v>
      </c>
      <c r="M39" s="9">
        <f>IFERROR(INDEX('Expenses Raw Data'!$C$13:$BJ$94,MATCH(Expenses!$E39,'Expenses Raw Data'!$B$13:$B$21,0),MATCH(CONCATENATE($D39,M$7),'Expenses Raw Data'!$C$10:$BJ$10,0)),"NA")</f>
        <v>56.308120963200004</v>
      </c>
      <c r="N39" s="9">
        <f>IFERROR(INDEX('Expenses Raw Data'!$C$13:$BJ$94,MATCH(Expenses!$E39,'Expenses Raw Data'!$B$13:$B$21,0),MATCH(CONCATENATE($D39,N$7),'Expenses Raw Data'!$C$10:$BJ$10,0)),"NA")</f>
        <v>57.434283382464002</v>
      </c>
      <c r="O39" s="9">
        <f>IFERROR(INDEX('Expenses Raw Data'!$C$13:$BJ$94,MATCH(Expenses!$E39,'Expenses Raw Data'!$B$13:$B$21,0),MATCH(CONCATENATE($D39,O$7),'Expenses Raw Data'!$C$10:$BJ$10,0)),"NA")</f>
        <v>58.582969050113284</v>
      </c>
      <c r="P39" s="9">
        <f>IFERROR(INDEX('Expenses Raw Data'!$C$13:$BJ$94,MATCH(Expenses!$E39,'Expenses Raw Data'!$B$13:$B$21,0),MATCH(CONCATENATE($D39,P$7),'Expenses Raw Data'!$C$10:$BJ$10,0)),"NA")</f>
        <v>59.754628431115549</v>
      </c>
      <c r="Q39" s="9">
        <f>IFERROR(INDEX('Expenses Raw Data'!$C$13:$BJ$94,MATCH(Expenses!$E39,'Expenses Raw Data'!$B$13:$B$21,0),MATCH(CONCATENATE($D39,Q$7),'Expenses Raw Data'!$C$10:$BJ$10,0)),"NA")</f>
        <v>60.949720999737863</v>
      </c>
      <c r="R39" s="9">
        <f>IFERROR(INDEX('Expenses Raw Data'!$C$13:$BJ$94,MATCH(Expenses!$E39,'Expenses Raw Data'!$B$13:$B$21,0),MATCH(CONCATENATE($D39,R$7),'Expenses Raw Data'!$C$10:$BJ$10,0)),"NA")</f>
        <v>62.168715419732621</v>
      </c>
    </row>
    <row r="40" spans="1:18" x14ac:dyDescent="0.25">
      <c r="C40" s="1" t="str">
        <f t="shared" si="12"/>
        <v>Monk's Café</v>
      </c>
      <c r="D40" s="27">
        <f t="shared" si="12"/>
        <v>3</v>
      </c>
      <c r="E40" s="1" t="str">
        <f>E39</f>
        <v>COFFEE</v>
      </c>
      <c r="G40" s="9">
        <f>IFERROR(INDEX('Expenses Raw Data'!$C$13:$BJ$94,MATCH(Expenses!$E40,'Expenses Raw Data'!$B$13:$B$21,0),MATCH(CONCATENATE($D40,G$7),'Expenses Raw Data'!$C$10:$BJ$10,0)),"NA")</f>
        <v>115</v>
      </c>
      <c r="H40" s="9">
        <f>IFERROR(INDEX('Expenses Raw Data'!$C$13:$BJ$94,MATCH(Expenses!$E40,'Expenses Raw Data'!$B$13:$B$21,0),MATCH(CONCATENATE($D40,H$7),'Expenses Raw Data'!$C$10:$BJ$10,0)),"NA")</f>
        <v>116.95499999999998</v>
      </c>
      <c r="I40" s="9">
        <f>IFERROR(INDEX('Expenses Raw Data'!$C$13:$BJ$94,MATCH(Expenses!$E40,'Expenses Raw Data'!$B$13:$B$21,0),MATCH(CONCATENATE($D40,I$7),'Expenses Raw Data'!$C$10:$BJ$10,0)),"NA")</f>
        <v>118.94323499999997</v>
      </c>
      <c r="J40" s="9">
        <f>IFERROR(INDEX('Expenses Raw Data'!$C$13:$BJ$94,MATCH(Expenses!$E40,'Expenses Raw Data'!$B$13:$B$21,0),MATCH(CONCATENATE($D40,J$7),'Expenses Raw Data'!$C$10:$BJ$10,0)),"NA")</f>
        <v>120.96526999499996</v>
      </c>
      <c r="K40" s="9">
        <f>IFERROR(INDEX('Expenses Raw Data'!$C$13:$BJ$94,MATCH(Expenses!$E40,'Expenses Raw Data'!$B$13:$B$21,0),MATCH(CONCATENATE($D40,K$7),'Expenses Raw Data'!$C$10:$BJ$10,0)),"NA")</f>
        <v>123.02167958491495</v>
      </c>
      <c r="L40" s="9">
        <f>IFERROR(INDEX('Expenses Raw Data'!$C$13:$BJ$94,MATCH(Expenses!$E40,'Expenses Raw Data'!$B$13:$B$21,0),MATCH(CONCATENATE($D40,L$7),'Expenses Raw Data'!$C$10:$BJ$10,0)),"NA")</f>
        <v>125.11304813785848</v>
      </c>
      <c r="M40" s="9">
        <f>IFERROR(INDEX('Expenses Raw Data'!$C$13:$BJ$94,MATCH(Expenses!$E40,'Expenses Raw Data'!$B$13:$B$21,0),MATCH(CONCATENATE($D40,M$7),'Expenses Raw Data'!$C$10:$BJ$10,0)),"NA")</f>
        <v>127.23996995620206</v>
      </c>
      <c r="N40" s="9">
        <f>IFERROR(INDEX('Expenses Raw Data'!$C$13:$BJ$94,MATCH(Expenses!$E40,'Expenses Raw Data'!$B$13:$B$21,0),MATCH(CONCATENATE($D40,N$7),'Expenses Raw Data'!$C$10:$BJ$10,0)),"NA")</f>
        <v>129.40304944545747</v>
      </c>
      <c r="O40" s="9">
        <f>IFERROR(INDEX('Expenses Raw Data'!$C$13:$BJ$94,MATCH(Expenses!$E40,'Expenses Raw Data'!$B$13:$B$21,0),MATCH(CONCATENATE($D40,O$7),'Expenses Raw Data'!$C$10:$BJ$10,0)),"NA")</f>
        <v>131.60290128603023</v>
      </c>
      <c r="P40" s="9">
        <f>IFERROR(INDEX('Expenses Raw Data'!$C$13:$BJ$94,MATCH(Expenses!$E40,'Expenses Raw Data'!$B$13:$B$21,0),MATCH(CONCATENATE($D40,P$7),'Expenses Raw Data'!$C$10:$BJ$10,0)),"NA")</f>
        <v>133.84015060789272</v>
      </c>
      <c r="Q40" s="9">
        <f>IFERROR(INDEX('Expenses Raw Data'!$C$13:$BJ$94,MATCH(Expenses!$E40,'Expenses Raw Data'!$B$13:$B$21,0),MATCH(CONCATENATE($D40,Q$7),'Expenses Raw Data'!$C$10:$BJ$10,0)),"NA")</f>
        <v>136.1154331682269</v>
      </c>
      <c r="R40" s="9">
        <f>IFERROR(INDEX('Expenses Raw Data'!$C$13:$BJ$94,MATCH(Expenses!$E40,'Expenses Raw Data'!$B$13:$B$21,0),MATCH(CONCATENATE($D40,R$7),'Expenses Raw Data'!$C$10:$BJ$10,0)),"NA")</f>
        <v>138.42939553208674</v>
      </c>
    </row>
    <row r="41" spans="1:18" x14ac:dyDescent="0.25">
      <c r="C41" s="1" t="str">
        <f t="shared" si="12"/>
        <v>Café Nervosa</v>
      </c>
      <c r="D41" s="27">
        <f t="shared" si="12"/>
        <v>4</v>
      </c>
      <c r="E41" s="1" t="str">
        <f t="shared" ref="E41:E42" si="13">E40</f>
        <v>COFFEE</v>
      </c>
      <c r="G41" s="9">
        <f>IFERROR(INDEX('Expenses Raw Data'!$C$13:$BJ$94,MATCH(Expenses!$E41,'Expenses Raw Data'!$B$13:$B$21,0),MATCH(CONCATENATE($D41,G$7),'Expenses Raw Data'!$C$10:$BJ$10,0)),"NA")</f>
        <v>2157.56</v>
      </c>
      <c r="H41" s="9">
        <f>IFERROR(INDEX('Expenses Raw Data'!$C$13:$BJ$94,MATCH(Expenses!$E41,'Expenses Raw Data'!$B$13:$B$21,0),MATCH(CONCATENATE($D41,H$7),'Expenses Raw Data'!$C$10:$BJ$10,0)),"NA")</f>
        <v>2222.2867999999999</v>
      </c>
      <c r="I41" s="9">
        <f>IFERROR(INDEX('Expenses Raw Data'!$C$13:$BJ$94,MATCH(Expenses!$E41,'Expenses Raw Data'!$B$13:$B$21,0),MATCH(CONCATENATE($D41,I$7),'Expenses Raw Data'!$C$10:$BJ$10,0)),"NA")</f>
        <v>2288.9554039999998</v>
      </c>
      <c r="J41" s="9">
        <f>IFERROR(INDEX('Expenses Raw Data'!$C$13:$BJ$94,MATCH(Expenses!$E41,'Expenses Raw Data'!$B$13:$B$21,0),MATCH(CONCATENATE($D41,J$7),'Expenses Raw Data'!$C$10:$BJ$10,0)),"NA")</f>
        <v>2357.62406612</v>
      </c>
      <c r="K41" s="9">
        <f>IFERROR(INDEX('Expenses Raw Data'!$C$13:$BJ$94,MATCH(Expenses!$E41,'Expenses Raw Data'!$B$13:$B$21,0),MATCH(CONCATENATE($D41,K$7),'Expenses Raw Data'!$C$10:$BJ$10,0)),"NA")</f>
        <v>2428.3527881036002</v>
      </c>
      <c r="L41" s="9">
        <f>IFERROR(INDEX('Expenses Raw Data'!$C$13:$BJ$94,MATCH(Expenses!$E41,'Expenses Raw Data'!$B$13:$B$21,0),MATCH(CONCATENATE($D41,L$7),'Expenses Raw Data'!$C$10:$BJ$10,0)),"NA")</f>
        <v>2501.2033717467084</v>
      </c>
      <c r="M41" s="9">
        <f>IFERROR(INDEX('Expenses Raw Data'!$C$13:$BJ$94,MATCH(Expenses!$E41,'Expenses Raw Data'!$B$13:$B$21,0),MATCH(CONCATENATE($D41,M$7),'Expenses Raw Data'!$C$10:$BJ$10,0)),"NA")</f>
        <v>2576.2394728991098</v>
      </c>
      <c r="N41" s="9">
        <f>IFERROR(INDEX('Expenses Raw Data'!$C$13:$BJ$94,MATCH(Expenses!$E41,'Expenses Raw Data'!$B$13:$B$21,0),MATCH(CONCATENATE($D41,N$7),'Expenses Raw Data'!$C$10:$BJ$10,0)),"NA")</f>
        <v>2653.5266570860831</v>
      </c>
      <c r="O41" s="9">
        <f>IFERROR(INDEX('Expenses Raw Data'!$C$13:$BJ$94,MATCH(Expenses!$E41,'Expenses Raw Data'!$B$13:$B$21,0),MATCH(CONCATENATE($D41,O$7),'Expenses Raw Data'!$C$10:$BJ$10,0)),"NA")</f>
        <v>2733.1324567986658</v>
      </c>
      <c r="P41" s="9">
        <f>IFERROR(INDEX('Expenses Raw Data'!$C$13:$BJ$94,MATCH(Expenses!$E41,'Expenses Raw Data'!$B$13:$B$21,0),MATCH(CONCATENATE($D41,P$7),'Expenses Raw Data'!$C$10:$BJ$10,0)),"NA")</f>
        <v>2815.1264305026257</v>
      </c>
      <c r="Q41" s="9">
        <f>IFERROR(INDEX('Expenses Raw Data'!$C$13:$BJ$94,MATCH(Expenses!$E41,'Expenses Raw Data'!$B$13:$B$21,0),MATCH(CONCATENATE($D41,Q$7),'Expenses Raw Data'!$C$10:$BJ$10,0)),"NA")</f>
        <v>2899.5802234177045</v>
      </c>
      <c r="R41" s="9">
        <f>IFERROR(INDEX('Expenses Raw Data'!$C$13:$BJ$94,MATCH(Expenses!$E41,'Expenses Raw Data'!$B$13:$B$21,0),MATCH(CONCATENATE($D41,R$7),'Expenses Raw Data'!$C$10:$BJ$10,0)),"NA")</f>
        <v>2986.5676301202357</v>
      </c>
    </row>
    <row r="42" spans="1:18" x14ac:dyDescent="0.25">
      <c r="C42" s="1" t="str">
        <f t="shared" si="12"/>
        <v>Loyola's Family Restaurant</v>
      </c>
      <c r="D42" s="27">
        <f t="shared" si="12"/>
        <v>5</v>
      </c>
      <c r="E42" s="1" t="str">
        <f t="shared" si="13"/>
        <v>COFFEE</v>
      </c>
      <c r="G42" s="9">
        <f>IFERROR(INDEX('Expenses Raw Data'!$C$13:$BJ$94,MATCH(Expenses!$E42,'Expenses Raw Data'!$B$13:$B$21,0),MATCH(CONCATENATE($D42,G$7),'Expenses Raw Data'!$C$10:$BJ$10,0)),"NA")</f>
        <v>354</v>
      </c>
      <c r="H42" s="9">
        <f>IFERROR(INDEX('Expenses Raw Data'!$C$13:$BJ$94,MATCH(Expenses!$E42,'Expenses Raw Data'!$B$13:$B$21,0),MATCH(CONCATENATE($D42,H$7),'Expenses Raw Data'!$C$10:$BJ$10,0)),"NA")</f>
        <v>354</v>
      </c>
      <c r="I42" s="9">
        <f>IFERROR(INDEX('Expenses Raw Data'!$C$13:$BJ$94,MATCH(Expenses!$E42,'Expenses Raw Data'!$B$13:$B$21,0),MATCH(CONCATENATE($D42,I$7),'Expenses Raw Data'!$C$10:$BJ$10,0)),"NA")</f>
        <v>354</v>
      </c>
      <c r="J42" s="9">
        <f>IFERROR(INDEX('Expenses Raw Data'!$C$13:$BJ$94,MATCH(Expenses!$E42,'Expenses Raw Data'!$B$13:$B$21,0),MATCH(CONCATENATE($D42,J$7),'Expenses Raw Data'!$C$10:$BJ$10,0)),"NA")</f>
        <v>354</v>
      </c>
      <c r="K42" s="9">
        <f>IFERROR(INDEX('Expenses Raw Data'!$C$13:$BJ$94,MATCH(Expenses!$E42,'Expenses Raw Data'!$B$13:$B$21,0),MATCH(CONCATENATE($D42,K$7),'Expenses Raw Data'!$C$10:$BJ$10,0)),"NA")</f>
        <v>354</v>
      </c>
      <c r="L42" s="9">
        <f>IFERROR(INDEX('Expenses Raw Data'!$C$13:$BJ$94,MATCH(Expenses!$E42,'Expenses Raw Data'!$B$13:$B$21,0),MATCH(CONCATENATE($D42,L$7),'Expenses Raw Data'!$C$10:$BJ$10,0)),"NA")</f>
        <v>354</v>
      </c>
      <c r="M42" s="9">
        <f>IFERROR(INDEX('Expenses Raw Data'!$C$13:$BJ$94,MATCH(Expenses!$E42,'Expenses Raw Data'!$B$13:$B$21,0),MATCH(CONCATENATE($D42,M$7),'Expenses Raw Data'!$C$10:$BJ$10,0)),"NA")</f>
        <v>354</v>
      </c>
      <c r="N42" s="9">
        <f>IFERROR(INDEX('Expenses Raw Data'!$C$13:$BJ$94,MATCH(Expenses!$E42,'Expenses Raw Data'!$B$13:$B$21,0),MATCH(CONCATENATE($D42,N$7),'Expenses Raw Data'!$C$10:$BJ$10,0)),"NA")</f>
        <v>354</v>
      </c>
      <c r="O42" s="9">
        <f>IFERROR(INDEX('Expenses Raw Data'!$C$13:$BJ$94,MATCH(Expenses!$E42,'Expenses Raw Data'!$B$13:$B$21,0),MATCH(CONCATENATE($D42,O$7),'Expenses Raw Data'!$C$10:$BJ$10,0)),"NA")</f>
        <v>354</v>
      </c>
      <c r="P42" s="9">
        <f>IFERROR(INDEX('Expenses Raw Data'!$C$13:$BJ$94,MATCH(Expenses!$E42,'Expenses Raw Data'!$B$13:$B$21,0),MATCH(CONCATENATE($D42,P$7),'Expenses Raw Data'!$C$10:$BJ$10,0)),"NA")</f>
        <v>354</v>
      </c>
      <c r="Q42" s="9">
        <f>IFERROR(INDEX('Expenses Raw Data'!$C$13:$BJ$94,MATCH(Expenses!$E42,'Expenses Raw Data'!$B$13:$B$21,0),MATCH(CONCATENATE($D42,Q$7),'Expenses Raw Data'!$C$10:$BJ$10,0)),"NA")</f>
        <v>354</v>
      </c>
      <c r="R42" s="9">
        <f>IFERROR(INDEX('Expenses Raw Data'!$C$13:$BJ$94,MATCH(Expenses!$E42,'Expenses Raw Data'!$B$13:$B$21,0),MATCH(CONCATENATE($D42,R$7),'Expenses Raw Data'!$C$10:$BJ$10,0)),"NA")</f>
        <v>354</v>
      </c>
    </row>
    <row r="43" spans="1:18" s="1" customFormat="1" ht="5.0999999999999996" customHeight="1" x14ac:dyDescent="0.25">
      <c r="A43" s="8"/>
      <c r="D43" s="28"/>
      <c r="F43" s="3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s="1" customFormat="1" x14ac:dyDescent="0.25">
      <c r="A44" s="8"/>
      <c r="C44" s="21" t="s">
        <v>3</v>
      </c>
      <c r="D44" s="21"/>
      <c r="E44" s="22"/>
      <c r="F44" s="24"/>
      <c r="G44" s="23">
        <f t="shared" ref="G44:R44" si="14">SUBTOTAL(9,G38:G42)</f>
        <v>3834.12</v>
      </c>
      <c r="H44" s="23">
        <f t="shared" si="14"/>
        <v>3930.7407999999996</v>
      </c>
      <c r="I44" s="23">
        <f t="shared" si="14"/>
        <v>4030.0801139999994</v>
      </c>
      <c r="J44" s="23">
        <f t="shared" si="14"/>
        <v>4132.2152479899996</v>
      </c>
      <c r="K44" s="23">
        <f t="shared" si="14"/>
        <v>4237.2257253603893</v>
      </c>
      <c r="L44" s="23">
        <f t="shared" si="14"/>
        <v>4345.1933509582377</v>
      </c>
      <c r="M44" s="23">
        <f t="shared" si="14"/>
        <v>4456.2022770050253</v>
      </c>
      <c r="N44" s="23">
        <f t="shared" si="14"/>
        <v>4570.3390709301802</v>
      </c>
      <c r="O44" s="23">
        <f t="shared" si="14"/>
        <v>4687.6927851763894</v>
      </c>
      <c r="P44" s="23">
        <f t="shared" si="14"/>
        <v>4808.3550290342537</v>
      </c>
      <c r="Q44" s="23">
        <f t="shared" si="14"/>
        <v>4932.4200425656036</v>
      </c>
      <c r="R44" s="23">
        <f t="shared" si="14"/>
        <v>5059.9847726764883</v>
      </c>
    </row>
    <row r="46" spans="1:18" s="1" customFormat="1" x14ac:dyDescent="0.25">
      <c r="A46" s="8" t="s">
        <v>4</v>
      </c>
      <c r="B46" s="1" t="str">
        <f>E47</f>
        <v>TEA</v>
      </c>
      <c r="D46" s="28"/>
      <c r="F46" s="3"/>
    </row>
    <row r="47" spans="1:18" x14ac:dyDescent="0.25">
      <c r="C47" s="1" t="str">
        <f t="shared" ref="C47:D51" si="15">C38</f>
        <v>Central Perk</v>
      </c>
      <c r="D47" s="27">
        <f t="shared" si="15"/>
        <v>1</v>
      </c>
      <c r="E47" s="6" t="str">
        <f>'Expenses Raw Data'!B17</f>
        <v>TEA</v>
      </c>
      <c r="F47" s="20"/>
      <c r="G47" s="9">
        <f>IFERROR(INDEX('Expenses Raw Data'!$C$13:$BJ$94,MATCH(Expenses!$E47,'Expenses Raw Data'!$B$13:$B$21,0),MATCH(CONCATENATE($D47,G$7),'Expenses Raw Data'!$C$10:$BJ$10,0)),"NA")</f>
        <v>753</v>
      </c>
      <c r="H47" s="9">
        <f>IFERROR(INDEX('Expenses Raw Data'!$C$13:$BJ$94,MATCH(Expenses!$E47,'Expenses Raw Data'!$B$13:$B$21,0),MATCH(CONCATENATE($D47,H$7),'Expenses Raw Data'!$C$10:$BJ$10,0)),"NA")</f>
        <v>771.82499999999993</v>
      </c>
      <c r="I47" s="9">
        <f>IFERROR(INDEX('Expenses Raw Data'!$C$13:$BJ$94,MATCH(Expenses!$E47,'Expenses Raw Data'!$B$13:$B$21,0),MATCH(CONCATENATE($D47,I$7),'Expenses Raw Data'!$C$10:$BJ$10,0)),"NA")</f>
        <v>791.1206249999999</v>
      </c>
      <c r="J47" s="9">
        <f>IFERROR(INDEX('Expenses Raw Data'!$C$13:$BJ$94,MATCH(Expenses!$E47,'Expenses Raw Data'!$B$13:$B$21,0),MATCH(CONCATENATE($D47,J$7),'Expenses Raw Data'!$C$10:$BJ$10,0)),"NA")</f>
        <v>810.89864062499987</v>
      </c>
      <c r="K47" s="9">
        <f>IFERROR(INDEX('Expenses Raw Data'!$C$13:$BJ$94,MATCH(Expenses!$E47,'Expenses Raw Data'!$B$13:$B$21,0),MATCH(CONCATENATE($D47,K$7),'Expenses Raw Data'!$C$10:$BJ$10,0)),"NA")</f>
        <v>831.17110664062477</v>
      </c>
      <c r="L47" s="9">
        <f>IFERROR(INDEX('Expenses Raw Data'!$C$13:$BJ$94,MATCH(Expenses!$E47,'Expenses Raw Data'!$B$13:$B$21,0),MATCH(CONCATENATE($D47,L$7),'Expenses Raw Data'!$C$10:$BJ$10,0)),"NA")</f>
        <v>851.95038430664033</v>
      </c>
      <c r="M47" s="9">
        <f>IFERROR(INDEX('Expenses Raw Data'!$C$13:$BJ$94,MATCH(Expenses!$E47,'Expenses Raw Data'!$B$13:$B$21,0),MATCH(CONCATENATE($D47,M$7),'Expenses Raw Data'!$C$10:$BJ$10,0)),"NA")</f>
        <v>873.24914391430627</v>
      </c>
      <c r="N47" s="9">
        <f>IFERROR(INDEX('Expenses Raw Data'!$C$13:$BJ$94,MATCH(Expenses!$E47,'Expenses Raw Data'!$B$13:$B$21,0),MATCH(CONCATENATE($D47,N$7),'Expenses Raw Data'!$C$10:$BJ$10,0)),"NA")</f>
        <v>895.08037251216388</v>
      </c>
      <c r="O47" s="9">
        <f>IFERROR(INDEX('Expenses Raw Data'!$C$13:$BJ$94,MATCH(Expenses!$E47,'Expenses Raw Data'!$B$13:$B$21,0),MATCH(CONCATENATE($D47,O$7),'Expenses Raw Data'!$C$10:$BJ$10,0)),"NA")</f>
        <v>917.45738182496791</v>
      </c>
      <c r="P47" s="9">
        <f>IFERROR(INDEX('Expenses Raw Data'!$C$13:$BJ$94,MATCH(Expenses!$E47,'Expenses Raw Data'!$B$13:$B$21,0),MATCH(CONCATENATE($D47,P$7),'Expenses Raw Data'!$C$10:$BJ$10,0)),"NA")</f>
        <v>940.39381637059205</v>
      </c>
      <c r="Q47" s="9">
        <f>IFERROR(INDEX('Expenses Raw Data'!$C$13:$BJ$94,MATCH(Expenses!$E47,'Expenses Raw Data'!$B$13:$B$21,0),MATCH(CONCATENATE($D47,Q$7),'Expenses Raw Data'!$C$10:$BJ$10,0)),"NA")</f>
        <v>963.90366177985675</v>
      </c>
      <c r="R47" s="9">
        <f>IFERROR(INDEX('Expenses Raw Data'!$C$13:$BJ$94,MATCH(Expenses!$E47,'Expenses Raw Data'!$B$13:$B$21,0),MATCH(CONCATENATE($D47,R$7),'Expenses Raw Data'!$C$10:$BJ$10,0)),"NA")</f>
        <v>988.00125332435312</v>
      </c>
    </row>
    <row r="48" spans="1:18" x14ac:dyDescent="0.25">
      <c r="C48" s="1" t="str">
        <f t="shared" si="15"/>
        <v>Tom's Restaurant</v>
      </c>
      <c r="D48" s="27">
        <f t="shared" si="15"/>
        <v>2</v>
      </c>
      <c r="E48" s="1" t="str">
        <f>E47</f>
        <v>TEA</v>
      </c>
      <c r="G48" s="9">
        <f>IFERROR(INDEX('Expenses Raw Data'!$C$13:$BJ$94,MATCH(Expenses!$E48,'Expenses Raw Data'!$B$13:$B$21,0),MATCH(CONCATENATE($D48,G$7),'Expenses Raw Data'!$C$10:$BJ$10,0)),"NA")</f>
        <v>1855</v>
      </c>
      <c r="H48" s="9">
        <f>IFERROR(INDEX('Expenses Raw Data'!$C$13:$BJ$94,MATCH(Expenses!$E48,'Expenses Raw Data'!$B$13:$B$21,0),MATCH(CONCATENATE($D48,H$7),'Expenses Raw Data'!$C$10:$BJ$10,0)),"NA")</f>
        <v>1892.1000000000001</v>
      </c>
      <c r="I48" s="9">
        <f>IFERROR(INDEX('Expenses Raw Data'!$C$13:$BJ$94,MATCH(Expenses!$E48,'Expenses Raw Data'!$B$13:$B$21,0),MATCH(CONCATENATE($D48,I$7),'Expenses Raw Data'!$C$10:$BJ$10,0)),"NA")</f>
        <v>1929.9420000000002</v>
      </c>
      <c r="J48" s="9">
        <f>IFERROR(INDEX('Expenses Raw Data'!$C$13:$BJ$94,MATCH(Expenses!$E48,'Expenses Raw Data'!$B$13:$B$21,0),MATCH(CONCATENATE($D48,J$7),'Expenses Raw Data'!$C$10:$BJ$10,0)),"NA")</f>
        <v>1968.5408400000003</v>
      </c>
      <c r="K48" s="9">
        <f>IFERROR(INDEX('Expenses Raw Data'!$C$13:$BJ$94,MATCH(Expenses!$E48,'Expenses Raw Data'!$B$13:$B$21,0),MATCH(CONCATENATE($D48,K$7),'Expenses Raw Data'!$C$10:$BJ$10,0)),"NA")</f>
        <v>2007.9116568000004</v>
      </c>
      <c r="L48" s="9">
        <f>IFERROR(INDEX('Expenses Raw Data'!$C$13:$BJ$94,MATCH(Expenses!$E48,'Expenses Raw Data'!$B$13:$B$21,0),MATCH(CONCATENATE($D48,L$7),'Expenses Raw Data'!$C$10:$BJ$10,0)),"NA")</f>
        <v>2048.0698899360004</v>
      </c>
      <c r="M48" s="9">
        <f>IFERROR(INDEX('Expenses Raw Data'!$C$13:$BJ$94,MATCH(Expenses!$E48,'Expenses Raw Data'!$B$13:$B$21,0),MATCH(CONCATENATE($D48,M$7),'Expenses Raw Data'!$C$10:$BJ$10,0)),"NA")</f>
        <v>2089.0312877347205</v>
      </c>
      <c r="N48" s="9">
        <f>IFERROR(INDEX('Expenses Raw Data'!$C$13:$BJ$94,MATCH(Expenses!$E48,'Expenses Raw Data'!$B$13:$B$21,0),MATCH(CONCATENATE($D48,N$7),'Expenses Raw Data'!$C$10:$BJ$10,0)),"NA")</f>
        <v>2130.811913489415</v>
      </c>
      <c r="O48" s="9">
        <f>IFERROR(INDEX('Expenses Raw Data'!$C$13:$BJ$94,MATCH(Expenses!$E48,'Expenses Raw Data'!$B$13:$B$21,0),MATCH(CONCATENATE($D48,O$7),'Expenses Raw Data'!$C$10:$BJ$10,0)),"NA")</f>
        <v>2173.4281517592035</v>
      </c>
      <c r="P48" s="9">
        <f>IFERROR(INDEX('Expenses Raw Data'!$C$13:$BJ$94,MATCH(Expenses!$E48,'Expenses Raw Data'!$B$13:$B$21,0),MATCH(CONCATENATE($D48,P$7),'Expenses Raw Data'!$C$10:$BJ$10,0)),"NA")</f>
        <v>2216.8967147943877</v>
      </c>
      <c r="Q48" s="9">
        <f>IFERROR(INDEX('Expenses Raw Data'!$C$13:$BJ$94,MATCH(Expenses!$E48,'Expenses Raw Data'!$B$13:$B$21,0),MATCH(CONCATENATE($D48,Q$7),'Expenses Raw Data'!$C$10:$BJ$10,0)),"NA")</f>
        <v>2261.2346490902755</v>
      </c>
      <c r="R48" s="9">
        <f>IFERROR(INDEX('Expenses Raw Data'!$C$13:$BJ$94,MATCH(Expenses!$E48,'Expenses Raw Data'!$B$13:$B$21,0),MATCH(CONCATENATE($D48,R$7),'Expenses Raw Data'!$C$10:$BJ$10,0)),"NA")</f>
        <v>2306.4593420720812</v>
      </c>
    </row>
    <row r="49" spans="1:18" x14ac:dyDescent="0.25">
      <c r="C49" s="1" t="str">
        <f t="shared" si="15"/>
        <v>Monk's Café</v>
      </c>
      <c r="D49" s="27">
        <f t="shared" si="15"/>
        <v>3</v>
      </c>
      <c r="E49" s="1" t="str">
        <f>E48</f>
        <v>TEA</v>
      </c>
      <c r="G49" s="9">
        <f>IFERROR(INDEX('Expenses Raw Data'!$C$13:$BJ$94,MATCH(Expenses!$E49,'Expenses Raw Data'!$B$13:$B$21,0),MATCH(CONCATENATE($D49,G$7),'Expenses Raw Data'!$C$10:$BJ$10,0)),"NA")</f>
        <v>2753</v>
      </c>
      <c r="H49" s="9">
        <f>IFERROR(INDEX('Expenses Raw Data'!$C$13:$BJ$94,MATCH(Expenses!$E49,'Expenses Raw Data'!$B$13:$B$21,0),MATCH(CONCATENATE($D49,H$7),'Expenses Raw Data'!$C$10:$BJ$10,0)),"NA")</f>
        <v>2799.8009999999999</v>
      </c>
      <c r="I49" s="9">
        <f>IFERROR(INDEX('Expenses Raw Data'!$C$13:$BJ$94,MATCH(Expenses!$E49,'Expenses Raw Data'!$B$13:$B$21,0),MATCH(CONCATENATE($D49,I$7),'Expenses Raw Data'!$C$10:$BJ$10,0)),"NA")</f>
        <v>2847.3976169999996</v>
      </c>
      <c r="J49" s="9">
        <f>IFERROR(INDEX('Expenses Raw Data'!$C$13:$BJ$94,MATCH(Expenses!$E49,'Expenses Raw Data'!$B$13:$B$21,0),MATCH(CONCATENATE($D49,J$7),'Expenses Raw Data'!$C$10:$BJ$10,0)),"NA")</f>
        <v>2895.8033764889992</v>
      </c>
      <c r="K49" s="9">
        <f>IFERROR(INDEX('Expenses Raw Data'!$C$13:$BJ$94,MATCH(Expenses!$E49,'Expenses Raw Data'!$B$13:$B$21,0),MATCH(CONCATENATE($D49,K$7),'Expenses Raw Data'!$C$10:$BJ$10,0)),"NA")</f>
        <v>2945.0320338893121</v>
      </c>
      <c r="L49" s="9">
        <f>IFERROR(INDEX('Expenses Raw Data'!$C$13:$BJ$94,MATCH(Expenses!$E49,'Expenses Raw Data'!$B$13:$B$21,0),MATCH(CONCATENATE($D49,L$7),'Expenses Raw Data'!$C$10:$BJ$10,0)),"NA")</f>
        <v>2995.0975784654302</v>
      </c>
      <c r="M49" s="9">
        <f>IFERROR(INDEX('Expenses Raw Data'!$C$13:$BJ$94,MATCH(Expenses!$E49,'Expenses Raw Data'!$B$13:$B$21,0),MATCH(CONCATENATE($D49,M$7),'Expenses Raw Data'!$C$10:$BJ$10,0)),"NA")</f>
        <v>3046.0142372993423</v>
      </c>
      <c r="N49" s="9">
        <f>IFERROR(INDEX('Expenses Raw Data'!$C$13:$BJ$94,MATCH(Expenses!$E49,'Expenses Raw Data'!$B$13:$B$21,0),MATCH(CONCATENATE($D49,N$7),'Expenses Raw Data'!$C$10:$BJ$10,0)),"NA")</f>
        <v>3097.7964793334309</v>
      </c>
      <c r="O49" s="9">
        <f>IFERROR(INDEX('Expenses Raw Data'!$C$13:$BJ$94,MATCH(Expenses!$E49,'Expenses Raw Data'!$B$13:$B$21,0),MATCH(CONCATENATE($D49,O$7),'Expenses Raw Data'!$C$10:$BJ$10,0)),"NA")</f>
        <v>3150.4590194820989</v>
      </c>
      <c r="P49" s="9">
        <f>IFERROR(INDEX('Expenses Raw Data'!$C$13:$BJ$94,MATCH(Expenses!$E49,'Expenses Raw Data'!$B$13:$B$21,0),MATCH(CONCATENATE($D49,P$7),'Expenses Raw Data'!$C$10:$BJ$10,0)),"NA")</f>
        <v>3204.0168228132943</v>
      </c>
      <c r="Q49" s="9">
        <f>IFERROR(INDEX('Expenses Raw Data'!$C$13:$BJ$94,MATCH(Expenses!$E49,'Expenses Raw Data'!$B$13:$B$21,0),MATCH(CONCATENATE($D49,Q$7),'Expenses Raw Data'!$C$10:$BJ$10,0)),"NA")</f>
        <v>3258.4851088011201</v>
      </c>
      <c r="R49" s="9">
        <f>IFERROR(INDEX('Expenses Raw Data'!$C$13:$BJ$94,MATCH(Expenses!$E49,'Expenses Raw Data'!$B$13:$B$21,0),MATCH(CONCATENATE($D49,R$7),'Expenses Raw Data'!$C$10:$BJ$10,0)),"NA")</f>
        <v>3313.8793556507389</v>
      </c>
    </row>
    <row r="50" spans="1:18" x14ac:dyDescent="0.25">
      <c r="C50" s="1" t="str">
        <f t="shared" si="15"/>
        <v>Café Nervosa</v>
      </c>
      <c r="D50" s="27">
        <f t="shared" si="15"/>
        <v>4</v>
      </c>
      <c r="E50" s="1" t="str">
        <f t="shared" ref="E50:E51" si="16">E49</f>
        <v>TEA</v>
      </c>
      <c r="G50" s="9">
        <f>IFERROR(INDEX('Expenses Raw Data'!$C$13:$BJ$94,MATCH(Expenses!$E50,'Expenses Raw Data'!$B$13:$B$21,0),MATCH(CONCATENATE($D50,G$7),'Expenses Raw Data'!$C$10:$BJ$10,0)),"NA")</f>
        <v>7.52</v>
      </c>
      <c r="H50" s="9">
        <f>IFERROR(INDEX('Expenses Raw Data'!$C$13:$BJ$94,MATCH(Expenses!$E50,'Expenses Raw Data'!$B$13:$B$21,0),MATCH(CONCATENATE($D50,H$7),'Expenses Raw Data'!$C$10:$BJ$10,0)),"NA")</f>
        <v>7.7455999999999996</v>
      </c>
      <c r="I50" s="9">
        <f>IFERROR(INDEX('Expenses Raw Data'!$C$13:$BJ$94,MATCH(Expenses!$E50,'Expenses Raw Data'!$B$13:$B$21,0),MATCH(CONCATENATE($D50,I$7),'Expenses Raw Data'!$C$10:$BJ$10,0)),"NA")</f>
        <v>7.9779679999999997</v>
      </c>
      <c r="J50" s="9">
        <f>IFERROR(INDEX('Expenses Raw Data'!$C$13:$BJ$94,MATCH(Expenses!$E50,'Expenses Raw Data'!$B$13:$B$21,0),MATCH(CONCATENATE($D50,J$7),'Expenses Raw Data'!$C$10:$BJ$10,0)),"NA")</f>
        <v>8.2173070399999997</v>
      </c>
      <c r="K50" s="9">
        <f>IFERROR(INDEX('Expenses Raw Data'!$C$13:$BJ$94,MATCH(Expenses!$E50,'Expenses Raw Data'!$B$13:$B$21,0),MATCH(CONCATENATE($D50,K$7),'Expenses Raw Data'!$C$10:$BJ$10,0)),"NA")</f>
        <v>8.4638262512000004</v>
      </c>
      <c r="L50" s="9">
        <f>IFERROR(INDEX('Expenses Raw Data'!$C$13:$BJ$94,MATCH(Expenses!$E50,'Expenses Raw Data'!$B$13:$B$21,0),MATCH(CONCATENATE($D50,L$7),'Expenses Raw Data'!$C$10:$BJ$10,0)),"NA")</f>
        <v>8.7177410387360013</v>
      </c>
      <c r="M50" s="9">
        <f>IFERROR(INDEX('Expenses Raw Data'!$C$13:$BJ$94,MATCH(Expenses!$E50,'Expenses Raw Data'!$B$13:$B$21,0),MATCH(CONCATENATE($D50,M$7),'Expenses Raw Data'!$C$10:$BJ$10,0)),"NA")</f>
        <v>8.9792732698980817</v>
      </c>
      <c r="N50" s="9">
        <f>IFERROR(INDEX('Expenses Raw Data'!$C$13:$BJ$94,MATCH(Expenses!$E50,'Expenses Raw Data'!$B$13:$B$21,0),MATCH(CONCATENATE($D50,N$7),'Expenses Raw Data'!$C$10:$BJ$10,0)),"NA")</f>
        <v>9.2486514679950247</v>
      </c>
      <c r="O50" s="9">
        <f>IFERROR(INDEX('Expenses Raw Data'!$C$13:$BJ$94,MATCH(Expenses!$E50,'Expenses Raw Data'!$B$13:$B$21,0),MATCH(CONCATENATE($D50,O$7),'Expenses Raw Data'!$C$10:$BJ$10,0)),"NA")</f>
        <v>9.5261110120348764</v>
      </c>
      <c r="P50" s="9">
        <f>IFERROR(INDEX('Expenses Raw Data'!$C$13:$BJ$94,MATCH(Expenses!$E50,'Expenses Raw Data'!$B$13:$B$21,0),MATCH(CONCATENATE($D50,P$7),'Expenses Raw Data'!$C$10:$BJ$10,0)),"NA")</f>
        <v>9.8118943423959237</v>
      </c>
      <c r="Q50" s="9">
        <f>IFERROR(INDEX('Expenses Raw Data'!$C$13:$BJ$94,MATCH(Expenses!$E50,'Expenses Raw Data'!$B$13:$B$21,0),MATCH(CONCATENATE($D50,Q$7),'Expenses Raw Data'!$C$10:$BJ$10,0)),"NA")</f>
        <v>10.106251172667802</v>
      </c>
      <c r="R50" s="9">
        <f>IFERROR(INDEX('Expenses Raw Data'!$C$13:$BJ$94,MATCH(Expenses!$E50,'Expenses Raw Data'!$B$13:$B$21,0),MATCH(CONCATENATE($D50,R$7),'Expenses Raw Data'!$C$10:$BJ$10,0)),"NA")</f>
        <v>10.409438707847837</v>
      </c>
    </row>
    <row r="51" spans="1:18" x14ac:dyDescent="0.25">
      <c r="C51" s="1" t="str">
        <f t="shared" si="15"/>
        <v>Loyola's Family Restaurant</v>
      </c>
      <c r="D51" s="27">
        <f t="shared" si="15"/>
        <v>5</v>
      </c>
      <c r="E51" s="1" t="str">
        <f t="shared" si="16"/>
        <v>TEA</v>
      </c>
      <c r="G51" s="9">
        <f>IFERROR(INDEX('Expenses Raw Data'!$C$13:$BJ$94,MATCH(Expenses!$E51,'Expenses Raw Data'!$B$13:$B$21,0),MATCH(CONCATENATE($D51,G$7),'Expenses Raw Data'!$C$10:$BJ$10,0)),"NA")</f>
        <v>564</v>
      </c>
      <c r="H51" s="9">
        <f>IFERROR(INDEX('Expenses Raw Data'!$C$13:$BJ$94,MATCH(Expenses!$E51,'Expenses Raw Data'!$B$13:$B$21,0),MATCH(CONCATENATE($D51,H$7),'Expenses Raw Data'!$C$10:$BJ$10,0)),"NA")</f>
        <v>564</v>
      </c>
      <c r="I51" s="9">
        <f>IFERROR(INDEX('Expenses Raw Data'!$C$13:$BJ$94,MATCH(Expenses!$E51,'Expenses Raw Data'!$B$13:$B$21,0),MATCH(CONCATENATE($D51,I$7),'Expenses Raw Data'!$C$10:$BJ$10,0)),"NA")</f>
        <v>564</v>
      </c>
      <c r="J51" s="9">
        <f>IFERROR(INDEX('Expenses Raw Data'!$C$13:$BJ$94,MATCH(Expenses!$E51,'Expenses Raw Data'!$B$13:$B$21,0),MATCH(CONCATENATE($D51,J$7),'Expenses Raw Data'!$C$10:$BJ$10,0)),"NA")</f>
        <v>564</v>
      </c>
      <c r="K51" s="9">
        <f>IFERROR(INDEX('Expenses Raw Data'!$C$13:$BJ$94,MATCH(Expenses!$E51,'Expenses Raw Data'!$B$13:$B$21,0),MATCH(CONCATENATE($D51,K$7),'Expenses Raw Data'!$C$10:$BJ$10,0)),"NA")</f>
        <v>564</v>
      </c>
      <c r="L51" s="9">
        <f>IFERROR(INDEX('Expenses Raw Data'!$C$13:$BJ$94,MATCH(Expenses!$E51,'Expenses Raw Data'!$B$13:$B$21,0),MATCH(CONCATENATE($D51,L$7),'Expenses Raw Data'!$C$10:$BJ$10,0)),"NA")</f>
        <v>564</v>
      </c>
      <c r="M51" s="9">
        <f>IFERROR(INDEX('Expenses Raw Data'!$C$13:$BJ$94,MATCH(Expenses!$E51,'Expenses Raw Data'!$B$13:$B$21,0),MATCH(CONCATENATE($D51,M$7),'Expenses Raw Data'!$C$10:$BJ$10,0)),"NA")</f>
        <v>564</v>
      </c>
      <c r="N51" s="9">
        <f>IFERROR(INDEX('Expenses Raw Data'!$C$13:$BJ$94,MATCH(Expenses!$E51,'Expenses Raw Data'!$B$13:$B$21,0),MATCH(CONCATENATE($D51,N$7),'Expenses Raw Data'!$C$10:$BJ$10,0)),"NA")</f>
        <v>564</v>
      </c>
      <c r="O51" s="9">
        <f>IFERROR(INDEX('Expenses Raw Data'!$C$13:$BJ$94,MATCH(Expenses!$E51,'Expenses Raw Data'!$B$13:$B$21,0),MATCH(CONCATENATE($D51,O$7),'Expenses Raw Data'!$C$10:$BJ$10,0)),"NA")</f>
        <v>564</v>
      </c>
      <c r="P51" s="9">
        <f>IFERROR(INDEX('Expenses Raw Data'!$C$13:$BJ$94,MATCH(Expenses!$E51,'Expenses Raw Data'!$B$13:$B$21,0),MATCH(CONCATENATE($D51,P$7),'Expenses Raw Data'!$C$10:$BJ$10,0)),"NA")</f>
        <v>564</v>
      </c>
      <c r="Q51" s="9">
        <f>IFERROR(INDEX('Expenses Raw Data'!$C$13:$BJ$94,MATCH(Expenses!$E51,'Expenses Raw Data'!$B$13:$B$21,0),MATCH(CONCATENATE($D51,Q$7),'Expenses Raw Data'!$C$10:$BJ$10,0)),"NA")</f>
        <v>564</v>
      </c>
      <c r="R51" s="9">
        <f>IFERROR(INDEX('Expenses Raw Data'!$C$13:$BJ$94,MATCH(Expenses!$E51,'Expenses Raw Data'!$B$13:$B$21,0),MATCH(CONCATENATE($D51,R$7),'Expenses Raw Data'!$C$10:$BJ$10,0)),"NA")</f>
        <v>564</v>
      </c>
    </row>
    <row r="52" spans="1:18" s="1" customFormat="1" ht="5.0999999999999996" customHeight="1" x14ac:dyDescent="0.25">
      <c r="A52" s="8"/>
      <c r="D52" s="28"/>
      <c r="F52" s="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s="1" customFormat="1" x14ac:dyDescent="0.25">
      <c r="A53" s="8"/>
      <c r="C53" s="21" t="s">
        <v>3</v>
      </c>
      <c r="D53" s="21"/>
      <c r="E53" s="22"/>
      <c r="F53" s="24"/>
      <c r="G53" s="23">
        <f t="shared" ref="G53:R53" si="17">SUBTOTAL(9,G47:G51)</f>
        <v>5932.52</v>
      </c>
      <c r="H53" s="23">
        <f t="shared" si="17"/>
        <v>6035.4716000000008</v>
      </c>
      <c r="I53" s="23">
        <f t="shared" si="17"/>
        <v>6140.4382099999993</v>
      </c>
      <c r="J53" s="23">
        <f t="shared" si="17"/>
        <v>6247.4601641539994</v>
      </c>
      <c r="K53" s="23">
        <f t="shared" si="17"/>
        <v>6356.5786235811374</v>
      </c>
      <c r="L53" s="23">
        <f t="shared" si="17"/>
        <v>6467.8355937468068</v>
      </c>
      <c r="M53" s="23">
        <f t="shared" si="17"/>
        <v>6581.2739422182667</v>
      </c>
      <c r="N53" s="23">
        <f t="shared" si="17"/>
        <v>6696.9374168030045</v>
      </c>
      <c r="O53" s="23">
        <f t="shared" si="17"/>
        <v>6814.8706640783048</v>
      </c>
      <c r="P53" s="23">
        <f t="shared" si="17"/>
        <v>6935.1192483206705</v>
      </c>
      <c r="Q53" s="23">
        <f t="shared" si="17"/>
        <v>7057.7296708439198</v>
      </c>
      <c r="R53" s="23">
        <f t="shared" si="17"/>
        <v>7182.7493897550212</v>
      </c>
    </row>
    <row r="55" spans="1:18" s="1" customFormat="1" x14ac:dyDescent="0.25">
      <c r="A55" s="8" t="s">
        <v>4</v>
      </c>
      <c r="B55" s="1" t="str">
        <f>E56</f>
        <v>MILK</v>
      </c>
      <c r="D55" s="28"/>
      <c r="F55" s="3"/>
    </row>
    <row r="56" spans="1:18" x14ac:dyDescent="0.25">
      <c r="C56" s="1" t="str">
        <f t="shared" ref="C56:D60" si="18">C47</f>
        <v>Central Perk</v>
      </c>
      <c r="D56" s="27">
        <f t="shared" si="18"/>
        <v>1</v>
      </c>
      <c r="E56" s="6" t="str">
        <f>'Expenses Raw Data'!B18</f>
        <v>MILK</v>
      </c>
      <c r="F56" s="20"/>
      <c r="G56" s="9">
        <f>IFERROR(INDEX('Expenses Raw Data'!$C$13:$BJ$94,MATCH(Expenses!$E56,'Expenses Raw Data'!$B$13:$B$21,0),MATCH(CONCATENATE($D56,G$7),'Expenses Raw Data'!$C$10:$BJ$10,0)),"NA")</f>
        <v>361.41999999999996</v>
      </c>
      <c r="H56" s="9">
        <f>IFERROR(INDEX('Expenses Raw Data'!$C$13:$BJ$94,MATCH(Expenses!$E56,'Expenses Raw Data'!$B$13:$B$21,0),MATCH(CONCATENATE($D56,H$7),'Expenses Raw Data'!$C$10:$BJ$10,0)),"NA")</f>
        <v>370.45549999999992</v>
      </c>
      <c r="I56" s="9">
        <f>IFERROR(INDEX('Expenses Raw Data'!$C$13:$BJ$94,MATCH(Expenses!$E56,'Expenses Raw Data'!$B$13:$B$21,0),MATCH(CONCATENATE($D56,I$7),'Expenses Raw Data'!$C$10:$BJ$10,0)),"NA")</f>
        <v>379.71688749999987</v>
      </c>
      <c r="J56" s="9">
        <f>IFERROR(INDEX('Expenses Raw Data'!$C$13:$BJ$94,MATCH(Expenses!$E56,'Expenses Raw Data'!$B$13:$B$21,0),MATCH(CONCATENATE($D56,J$7),'Expenses Raw Data'!$C$10:$BJ$10,0)),"NA")</f>
        <v>389.20980968749984</v>
      </c>
      <c r="K56" s="9">
        <f>IFERROR(INDEX('Expenses Raw Data'!$C$13:$BJ$94,MATCH(Expenses!$E56,'Expenses Raw Data'!$B$13:$B$21,0),MATCH(CONCATENATE($D56,K$7),'Expenses Raw Data'!$C$10:$BJ$10,0)),"NA")</f>
        <v>398.94005492968728</v>
      </c>
      <c r="L56" s="9">
        <f>IFERROR(INDEX('Expenses Raw Data'!$C$13:$BJ$94,MATCH(Expenses!$E56,'Expenses Raw Data'!$B$13:$B$21,0),MATCH(CONCATENATE($D56,L$7),'Expenses Raw Data'!$C$10:$BJ$10,0)),"NA")</f>
        <v>408.91355630292941</v>
      </c>
      <c r="M56" s="9">
        <f>IFERROR(INDEX('Expenses Raw Data'!$C$13:$BJ$94,MATCH(Expenses!$E56,'Expenses Raw Data'!$B$13:$B$21,0),MATCH(CONCATENATE($D56,M$7),'Expenses Raw Data'!$C$10:$BJ$10,0)),"NA")</f>
        <v>419.1363952105026</v>
      </c>
      <c r="N56" s="9">
        <f>IFERROR(INDEX('Expenses Raw Data'!$C$13:$BJ$94,MATCH(Expenses!$E56,'Expenses Raw Data'!$B$13:$B$21,0),MATCH(CONCATENATE($D56,N$7),'Expenses Raw Data'!$C$10:$BJ$10,0)),"NA")</f>
        <v>429.61480509076512</v>
      </c>
      <c r="O56" s="9">
        <f>IFERROR(INDEX('Expenses Raw Data'!$C$13:$BJ$94,MATCH(Expenses!$E56,'Expenses Raw Data'!$B$13:$B$21,0),MATCH(CONCATENATE($D56,O$7),'Expenses Raw Data'!$C$10:$BJ$10,0)),"NA")</f>
        <v>440.35517521803422</v>
      </c>
      <c r="P56" s="9">
        <f>IFERROR(INDEX('Expenses Raw Data'!$C$13:$BJ$94,MATCH(Expenses!$E56,'Expenses Raw Data'!$B$13:$B$21,0),MATCH(CONCATENATE($D56,P$7),'Expenses Raw Data'!$C$10:$BJ$10,0)),"NA")</f>
        <v>451.36405459848504</v>
      </c>
      <c r="Q56" s="9">
        <f>IFERROR(INDEX('Expenses Raw Data'!$C$13:$BJ$94,MATCH(Expenses!$E56,'Expenses Raw Data'!$B$13:$B$21,0),MATCH(CONCATENATE($D56,Q$7),'Expenses Raw Data'!$C$10:$BJ$10,0)),"NA")</f>
        <v>462.64815596344715</v>
      </c>
      <c r="R56" s="9">
        <f>IFERROR(INDEX('Expenses Raw Data'!$C$13:$BJ$94,MATCH(Expenses!$E56,'Expenses Raw Data'!$B$13:$B$21,0),MATCH(CONCATENATE($D56,R$7),'Expenses Raw Data'!$C$10:$BJ$10,0)),"NA")</f>
        <v>474.21435986253329</v>
      </c>
    </row>
    <row r="57" spans="1:18" x14ac:dyDescent="0.25">
      <c r="C57" s="1" t="str">
        <f t="shared" si="18"/>
        <v>Tom's Restaurant</v>
      </c>
      <c r="D57" s="27">
        <f t="shared" si="18"/>
        <v>2</v>
      </c>
      <c r="E57" s="1" t="str">
        <f>E56</f>
        <v>MILK</v>
      </c>
      <c r="G57" s="9">
        <f>IFERROR(INDEX('Expenses Raw Data'!$C$13:$BJ$94,MATCH(Expenses!$E57,'Expenses Raw Data'!$B$13:$B$21,0),MATCH(CONCATENATE($D57,G$7),'Expenses Raw Data'!$C$10:$BJ$10,0)),"NA")</f>
        <v>361.41999999999996</v>
      </c>
      <c r="H57" s="9">
        <f>IFERROR(INDEX('Expenses Raw Data'!$C$13:$BJ$94,MATCH(Expenses!$E57,'Expenses Raw Data'!$B$13:$B$21,0),MATCH(CONCATENATE($D57,H$7),'Expenses Raw Data'!$C$10:$BJ$10,0)),"NA")</f>
        <v>368.64839999999998</v>
      </c>
      <c r="I57" s="9">
        <f>IFERROR(INDEX('Expenses Raw Data'!$C$13:$BJ$94,MATCH(Expenses!$E57,'Expenses Raw Data'!$B$13:$B$21,0),MATCH(CONCATENATE($D57,I$7),'Expenses Raw Data'!$C$10:$BJ$10,0)),"NA")</f>
        <v>376.021368</v>
      </c>
      <c r="J57" s="9">
        <f>IFERROR(INDEX('Expenses Raw Data'!$C$13:$BJ$94,MATCH(Expenses!$E57,'Expenses Raw Data'!$B$13:$B$21,0),MATCH(CONCATENATE($D57,J$7),'Expenses Raw Data'!$C$10:$BJ$10,0)),"NA")</f>
        <v>383.54179535999998</v>
      </c>
      <c r="K57" s="9">
        <f>IFERROR(INDEX('Expenses Raw Data'!$C$13:$BJ$94,MATCH(Expenses!$E57,'Expenses Raw Data'!$B$13:$B$21,0),MATCH(CONCATENATE($D57,K$7),'Expenses Raw Data'!$C$10:$BJ$10,0)),"NA")</f>
        <v>391.21263126719998</v>
      </c>
      <c r="L57" s="9">
        <f>IFERROR(INDEX('Expenses Raw Data'!$C$13:$BJ$94,MATCH(Expenses!$E57,'Expenses Raw Data'!$B$13:$B$21,0),MATCH(CONCATENATE($D57,L$7),'Expenses Raw Data'!$C$10:$BJ$10,0)),"NA")</f>
        <v>399.03688389254398</v>
      </c>
      <c r="M57" s="9">
        <f>IFERROR(INDEX('Expenses Raw Data'!$C$13:$BJ$94,MATCH(Expenses!$E57,'Expenses Raw Data'!$B$13:$B$21,0),MATCH(CONCATENATE($D57,M$7),'Expenses Raw Data'!$C$10:$BJ$10,0)),"NA")</f>
        <v>407.01762157039485</v>
      </c>
      <c r="N57" s="9">
        <f>IFERROR(INDEX('Expenses Raw Data'!$C$13:$BJ$94,MATCH(Expenses!$E57,'Expenses Raw Data'!$B$13:$B$21,0),MATCH(CONCATENATE($D57,N$7),'Expenses Raw Data'!$C$10:$BJ$10,0)),"NA")</f>
        <v>415.15797400180276</v>
      </c>
      <c r="O57" s="9">
        <f>IFERROR(INDEX('Expenses Raw Data'!$C$13:$BJ$94,MATCH(Expenses!$E57,'Expenses Raw Data'!$B$13:$B$21,0),MATCH(CONCATENATE($D57,O$7),'Expenses Raw Data'!$C$10:$BJ$10,0)),"NA")</f>
        <v>423.46113348183883</v>
      </c>
      <c r="P57" s="9">
        <f>IFERROR(INDEX('Expenses Raw Data'!$C$13:$BJ$94,MATCH(Expenses!$E57,'Expenses Raw Data'!$B$13:$B$21,0),MATCH(CONCATENATE($D57,P$7),'Expenses Raw Data'!$C$10:$BJ$10,0)),"NA")</f>
        <v>431.93035615147562</v>
      </c>
      <c r="Q57" s="9">
        <f>IFERROR(INDEX('Expenses Raw Data'!$C$13:$BJ$94,MATCH(Expenses!$E57,'Expenses Raw Data'!$B$13:$B$21,0),MATCH(CONCATENATE($D57,Q$7),'Expenses Raw Data'!$C$10:$BJ$10,0)),"NA")</f>
        <v>440.56896327450517</v>
      </c>
      <c r="R57" s="9">
        <f>IFERROR(INDEX('Expenses Raw Data'!$C$13:$BJ$94,MATCH(Expenses!$E57,'Expenses Raw Data'!$B$13:$B$21,0),MATCH(CONCATENATE($D57,R$7),'Expenses Raw Data'!$C$10:$BJ$10,0)),"NA")</f>
        <v>449.3803425399953</v>
      </c>
    </row>
    <row r="58" spans="1:18" x14ac:dyDescent="0.25">
      <c r="C58" s="1" t="str">
        <f t="shared" si="18"/>
        <v>Monk's Café</v>
      </c>
      <c r="D58" s="27">
        <f t="shared" si="18"/>
        <v>3</v>
      </c>
      <c r="E58" s="1" t="str">
        <f>E57</f>
        <v>MILK</v>
      </c>
      <c r="G58" s="9">
        <f>IFERROR(INDEX('Expenses Raw Data'!$C$13:$BJ$94,MATCH(Expenses!$E58,'Expenses Raw Data'!$B$13:$B$21,0),MATCH(CONCATENATE($D58,G$7),'Expenses Raw Data'!$C$10:$BJ$10,0)),"NA")</f>
        <v>361.42</v>
      </c>
      <c r="H58" s="9">
        <f>IFERROR(INDEX('Expenses Raw Data'!$C$13:$BJ$94,MATCH(Expenses!$E58,'Expenses Raw Data'!$B$13:$B$21,0),MATCH(CONCATENATE($D58,H$7),'Expenses Raw Data'!$C$10:$BJ$10,0)),"NA")</f>
        <v>367.56414000000001</v>
      </c>
      <c r="I58" s="9">
        <f>IFERROR(INDEX('Expenses Raw Data'!$C$13:$BJ$94,MATCH(Expenses!$E58,'Expenses Raw Data'!$B$13:$B$21,0),MATCH(CONCATENATE($D58,I$7),'Expenses Raw Data'!$C$10:$BJ$10,0)),"NA")</f>
        <v>373.81273037999995</v>
      </c>
      <c r="J58" s="9">
        <f>IFERROR(INDEX('Expenses Raw Data'!$C$13:$BJ$94,MATCH(Expenses!$E58,'Expenses Raw Data'!$B$13:$B$21,0),MATCH(CONCATENATE($D58,J$7),'Expenses Raw Data'!$C$10:$BJ$10,0)),"NA")</f>
        <v>380.16754679645993</v>
      </c>
      <c r="K58" s="9">
        <f>IFERROR(INDEX('Expenses Raw Data'!$C$13:$BJ$94,MATCH(Expenses!$E58,'Expenses Raw Data'!$B$13:$B$21,0),MATCH(CONCATENATE($D58,K$7),'Expenses Raw Data'!$C$10:$BJ$10,0)),"NA")</f>
        <v>386.63039509199973</v>
      </c>
      <c r="L58" s="9">
        <f>IFERROR(INDEX('Expenses Raw Data'!$C$13:$BJ$94,MATCH(Expenses!$E58,'Expenses Raw Data'!$B$13:$B$21,0),MATCH(CONCATENATE($D58,L$7),'Expenses Raw Data'!$C$10:$BJ$10,0)),"NA")</f>
        <v>393.20311180856368</v>
      </c>
      <c r="M58" s="9">
        <f>IFERROR(INDEX('Expenses Raw Data'!$C$13:$BJ$94,MATCH(Expenses!$E58,'Expenses Raw Data'!$B$13:$B$21,0),MATCH(CONCATENATE($D58,M$7),'Expenses Raw Data'!$C$10:$BJ$10,0)),"NA")</f>
        <v>399.88756470930923</v>
      </c>
      <c r="N58" s="9">
        <f>IFERROR(INDEX('Expenses Raw Data'!$C$13:$BJ$94,MATCH(Expenses!$E58,'Expenses Raw Data'!$B$13:$B$21,0),MATCH(CONCATENATE($D58,N$7),'Expenses Raw Data'!$C$10:$BJ$10,0)),"NA")</f>
        <v>406.68565330936747</v>
      </c>
      <c r="O58" s="9">
        <f>IFERROR(INDEX('Expenses Raw Data'!$C$13:$BJ$94,MATCH(Expenses!$E58,'Expenses Raw Data'!$B$13:$B$21,0),MATCH(CONCATENATE($D58,O$7),'Expenses Raw Data'!$C$10:$BJ$10,0)),"NA")</f>
        <v>413.59930941562669</v>
      </c>
      <c r="P58" s="9">
        <f>IFERROR(INDEX('Expenses Raw Data'!$C$13:$BJ$94,MATCH(Expenses!$E58,'Expenses Raw Data'!$B$13:$B$21,0),MATCH(CONCATENATE($D58,P$7),'Expenses Raw Data'!$C$10:$BJ$10,0)),"NA")</f>
        <v>420.63049767569231</v>
      </c>
      <c r="Q58" s="9">
        <f>IFERROR(INDEX('Expenses Raw Data'!$C$13:$BJ$94,MATCH(Expenses!$E58,'Expenses Raw Data'!$B$13:$B$21,0),MATCH(CONCATENATE($D58,Q$7),'Expenses Raw Data'!$C$10:$BJ$10,0)),"NA")</f>
        <v>427.78121613617901</v>
      </c>
      <c r="R58" s="9">
        <f>IFERROR(INDEX('Expenses Raw Data'!$C$13:$BJ$94,MATCH(Expenses!$E58,'Expenses Raw Data'!$B$13:$B$21,0),MATCH(CONCATENATE($D58,R$7),'Expenses Raw Data'!$C$10:$BJ$10,0)),"NA")</f>
        <v>435.05349681049404</v>
      </c>
    </row>
    <row r="59" spans="1:18" x14ac:dyDescent="0.25">
      <c r="C59" s="1" t="str">
        <f t="shared" si="18"/>
        <v>Café Nervosa</v>
      </c>
      <c r="D59" s="27">
        <f t="shared" si="18"/>
        <v>4</v>
      </c>
      <c r="E59" s="1" t="str">
        <f t="shared" ref="E59:E60" si="19">E58</f>
        <v>MILK</v>
      </c>
      <c r="G59" s="9">
        <f>IFERROR(INDEX('Expenses Raw Data'!$C$13:$BJ$94,MATCH(Expenses!$E59,'Expenses Raw Data'!$B$13:$B$21,0),MATCH(CONCATENATE($D59,G$7),'Expenses Raw Data'!$C$10:$BJ$10,0)),"NA")</f>
        <v>84</v>
      </c>
      <c r="H59" s="9">
        <f>IFERROR(INDEX('Expenses Raw Data'!$C$13:$BJ$94,MATCH(Expenses!$E59,'Expenses Raw Data'!$B$13:$B$21,0),MATCH(CONCATENATE($D59,H$7),'Expenses Raw Data'!$C$10:$BJ$10,0)),"NA")</f>
        <v>86.52</v>
      </c>
      <c r="I59" s="9">
        <f>IFERROR(INDEX('Expenses Raw Data'!$C$13:$BJ$94,MATCH(Expenses!$E59,'Expenses Raw Data'!$B$13:$B$21,0),MATCH(CONCATENATE($D59,I$7),'Expenses Raw Data'!$C$10:$BJ$10,0)),"NA")</f>
        <v>89.115600000000001</v>
      </c>
      <c r="J59" s="9">
        <f>IFERROR(INDEX('Expenses Raw Data'!$C$13:$BJ$94,MATCH(Expenses!$E59,'Expenses Raw Data'!$B$13:$B$21,0),MATCH(CONCATENATE($D59,J$7),'Expenses Raw Data'!$C$10:$BJ$10,0)),"NA")</f>
        <v>91.789068</v>
      </c>
      <c r="K59" s="9">
        <f>IFERROR(INDEX('Expenses Raw Data'!$C$13:$BJ$94,MATCH(Expenses!$E59,'Expenses Raw Data'!$B$13:$B$21,0),MATCH(CONCATENATE($D59,K$7),'Expenses Raw Data'!$C$10:$BJ$10,0)),"NA")</f>
        <v>94.542740039999998</v>
      </c>
      <c r="L59" s="9">
        <f>IFERROR(INDEX('Expenses Raw Data'!$C$13:$BJ$94,MATCH(Expenses!$E59,'Expenses Raw Data'!$B$13:$B$21,0),MATCH(CONCATENATE($D59,L$7),'Expenses Raw Data'!$C$10:$BJ$10,0)),"NA")</f>
        <v>97.379022241200005</v>
      </c>
      <c r="M59" s="9">
        <f>IFERROR(INDEX('Expenses Raw Data'!$C$13:$BJ$94,MATCH(Expenses!$E59,'Expenses Raw Data'!$B$13:$B$21,0),MATCH(CONCATENATE($D59,M$7),'Expenses Raw Data'!$C$10:$BJ$10,0)),"NA")</f>
        <v>100.30039290843601</v>
      </c>
      <c r="N59" s="9">
        <f>IFERROR(INDEX('Expenses Raw Data'!$C$13:$BJ$94,MATCH(Expenses!$E59,'Expenses Raw Data'!$B$13:$B$21,0),MATCH(CONCATENATE($D59,N$7),'Expenses Raw Data'!$C$10:$BJ$10,0)),"NA")</f>
        <v>103.3094046956891</v>
      </c>
      <c r="O59" s="9">
        <f>IFERROR(INDEX('Expenses Raw Data'!$C$13:$BJ$94,MATCH(Expenses!$E59,'Expenses Raw Data'!$B$13:$B$21,0),MATCH(CONCATENATE($D59,O$7),'Expenses Raw Data'!$C$10:$BJ$10,0)),"NA")</f>
        <v>106.40868683655977</v>
      </c>
      <c r="P59" s="9">
        <f>IFERROR(INDEX('Expenses Raw Data'!$C$13:$BJ$94,MATCH(Expenses!$E59,'Expenses Raw Data'!$B$13:$B$21,0),MATCH(CONCATENATE($D59,P$7),'Expenses Raw Data'!$C$10:$BJ$10,0)),"NA")</f>
        <v>109.60094744165656</v>
      </c>
      <c r="Q59" s="9">
        <f>IFERROR(INDEX('Expenses Raw Data'!$C$13:$BJ$94,MATCH(Expenses!$E59,'Expenses Raw Data'!$B$13:$B$21,0),MATCH(CONCATENATE($D59,Q$7),'Expenses Raw Data'!$C$10:$BJ$10,0)),"NA")</f>
        <v>112.88897586490626</v>
      </c>
      <c r="R59" s="9">
        <f>IFERROR(INDEX('Expenses Raw Data'!$C$13:$BJ$94,MATCH(Expenses!$E59,'Expenses Raw Data'!$B$13:$B$21,0),MATCH(CONCATENATE($D59,R$7),'Expenses Raw Data'!$C$10:$BJ$10,0)),"NA")</f>
        <v>116.27564514085344</v>
      </c>
    </row>
    <row r="60" spans="1:18" x14ac:dyDescent="0.25">
      <c r="C60" s="1" t="str">
        <f t="shared" si="18"/>
        <v>Loyola's Family Restaurant</v>
      </c>
      <c r="D60" s="27">
        <f t="shared" si="18"/>
        <v>5</v>
      </c>
      <c r="E60" s="1" t="str">
        <f t="shared" si="19"/>
        <v>MILK</v>
      </c>
      <c r="G60" s="9">
        <f>IFERROR(INDEX('Expenses Raw Data'!$C$13:$BJ$94,MATCH(Expenses!$E60,'Expenses Raw Data'!$B$13:$B$21,0),MATCH(CONCATENATE($D60,G$7),'Expenses Raw Data'!$C$10:$BJ$10,0)),"NA")</f>
        <v>289</v>
      </c>
      <c r="H60" s="9">
        <f>IFERROR(INDEX('Expenses Raw Data'!$C$13:$BJ$94,MATCH(Expenses!$E60,'Expenses Raw Data'!$B$13:$B$21,0),MATCH(CONCATENATE($D60,H$7),'Expenses Raw Data'!$C$10:$BJ$10,0)),"NA")</f>
        <v>289</v>
      </c>
      <c r="I60" s="9">
        <f>IFERROR(INDEX('Expenses Raw Data'!$C$13:$BJ$94,MATCH(Expenses!$E60,'Expenses Raw Data'!$B$13:$B$21,0),MATCH(CONCATENATE($D60,I$7),'Expenses Raw Data'!$C$10:$BJ$10,0)),"NA")</f>
        <v>289</v>
      </c>
      <c r="J60" s="9">
        <f>IFERROR(INDEX('Expenses Raw Data'!$C$13:$BJ$94,MATCH(Expenses!$E60,'Expenses Raw Data'!$B$13:$B$21,0),MATCH(CONCATENATE($D60,J$7),'Expenses Raw Data'!$C$10:$BJ$10,0)),"NA")</f>
        <v>289</v>
      </c>
      <c r="K60" s="9">
        <f>IFERROR(INDEX('Expenses Raw Data'!$C$13:$BJ$94,MATCH(Expenses!$E60,'Expenses Raw Data'!$B$13:$B$21,0),MATCH(CONCATENATE($D60,K$7),'Expenses Raw Data'!$C$10:$BJ$10,0)),"NA")</f>
        <v>289</v>
      </c>
      <c r="L60" s="9">
        <f>IFERROR(INDEX('Expenses Raw Data'!$C$13:$BJ$94,MATCH(Expenses!$E60,'Expenses Raw Data'!$B$13:$B$21,0),MATCH(CONCATENATE($D60,L$7),'Expenses Raw Data'!$C$10:$BJ$10,0)),"NA")</f>
        <v>289</v>
      </c>
      <c r="M60" s="9">
        <f>IFERROR(INDEX('Expenses Raw Data'!$C$13:$BJ$94,MATCH(Expenses!$E60,'Expenses Raw Data'!$B$13:$B$21,0),MATCH(CONCATENATE($D60,M$7),'Expenses Raw Data'!$C$10:$BJ$10,0)),"NA")</f>
        <v>289</v>
      </c>
      <c r="N60" s="9">
        <f>IFERROR(INDEX('Expenses Raw Data'!$C$13:$BJ$94,MATCH(Expenses!$E60,'Expenses Raw Data'!$B$13:$B$21,0),MATCH(CONCATENATE($D60,N$7),'Expenses Raw Data'!$C$10:$BJ$10,0)),"NA")</f>
        <v>289</v>
      </c>
      <c r="O60" s="9">
        <f>IFERROR(INDEX('Expenses Raw Data'!$C$13:$BJ$94,MATCH(Expenses!$E60,'Expenses Raw Data'!$B$13:$B$21,0),MATCH(CONCATENATE($D60,O$7),'Expenses Raw Data'!$C$10:$BJ$10,0)),"NA")</f>
        <v>289</v>
      </c>
      <c r="P60" s="9">
        <f>IFERROR(INDEX('Expenses Raw Data'!$C$13:$BJ$94,MATCH(Expenses!$E60,'Expenses Raw Data'!$B$13:$B$21,0),MATCH(CONCATENATE($D60,P$7),'Expenses Raw Data'!$C$10:$BJ$10,0)),"NA")</f>
        <v>289</v>
      </c>
      <c r="Q60" s="9">
        <f>IFERROR(INDEX('Expenses Raw Data'!$C$13:$BJ$94,MATCH(Expenses!$E60,'Expenses Raw Data'!$B$13:$B$21,0),MATCH(CONCATENATE($D60,Q$7),'Expenses Raw Data'!$C$10:$BJ$10,0)),"NA")</f>
        <v>289</v>
      </c>
      <c r="R60" s="9">
        <f>IFERROR(INDEX('Expenses Raw Data'!$C$13:$BJ$94,MATCH(Expenses!$E60,'Expenses Raw Data'!$B$13:$B$21,0),MATCH(CONCATENATE($D60,R$7),'Expenses Raw Data'!$C$10:$BJ$10,0)),"NA")</f>
        <v>289</v>
      </c>
    </row>
    <row r="61" spans="1:18" s="1" customFormat="1" ht="5.0999999999999996" customHeight="1" x14ac:dyDescent="0.25">
      <c r="A61" s="8"/>
      <c r="D61" s="28"/>
      <c r="F61" s="3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s="1" customFormat="1" x14ac:dyDescent="0.25">
      <c r="A62" s="8"/>
      <c r="C62" s="21" t="s">
        <v>3</v>
      </c>
      <c r="D62" s="21"/>
      <c r="E62" s="22"/>
      <c r="F62" s="24"/>
      <c r="G62" s="23">
        <f t="shared" ref="G62:R62" si="20">SUBTOTAL(9,G56:G60)</f>
        <v>1457.26</v>
      </c>
      <c r="H62" s="23">
        <f t="shared" si="20"/>
        <v>1482.1880399999998</v>
      </c>
      <c r="I62" s="23">
        <f t="shared" si="20"/>
        <v>1507.66658588</v>
      </c>
      <c r="J62" s="23">
        <f t="shared" si="20"/>
        <v>1533.7082198439598</v>
      </c>
      <c r="K62" s="23">
        <f t="shared" si="20"/>
        <v>1560.3258213288868</v>
      </c>
      <c r="L62" s="23">
        <f t="shared" si="20"/>
        <v>1587.5325742452369</v>
      </c>
      <c r="M62" s="23">
        <f t="shared" si="20"/>
        <v>1615.3419743986426</v>
      </c>
      <c r="N62" s="23">
        <f t="shared" si="20"/>
        <v>1643.7678370976244</v>
      </c>
      <c r="O62" s="23">
        <f t="shared" si="20"/>
        <v>1672.8243049520595</v>
      </c>
      <c r="P62" s="23">
        <f t="shared" si="20"/>
        <v>1702.5258558673095</v>
      </c>
      <c r="Q62" s="23">
        <f t="shared" si="20"/>
        <v>1732.8873112390377</v>
      </c>
      <c r="R62" s="23">
        <f t="shared" si="20"/>
        <v>1763.9238443538759</v>
      </c>
    </row>
    <row r="64" spans="1:18" s="1" customFormat="1" x14ac:dyDescent="0.25">
      <c r="A64" s="8" t="s">
        <v>4</v>
      </c>
      <c r="B64" s="1" t="str">
        <f>E65</f>
        <v>SUGAR</v>
      </c>
      <c r="D64" s="28"/>
      <c r="F64" s="3"/>
    </row>
    <row r="65" spans="1:18" x14ac:dyDescent="0.25">
      <c r="C65" s="1" t="str">
        <f t="shared" ref="C65:D69" si="21">C56</f>
        <v>Central Perk</v>
      </c>
      <c r="D65" s="27">
        <f t="shared" si="21"/>
        <v>1</v>
      </c>
      <c r="E65" s="6" t="str">
        <f>'Expenses Raw Data'!B19</f>
        <v>SUGAR</v>
      </c>
      <c r="F65" s="20"/>
      <c r="G65" s="9">
        <f>IFERROR(INDEX('Expenses Raw Data'!$C$13:$BJ$94,MATCH(Expenses!$E65,'Expenses Raw Data'!$B$13:$B$21,0),MATCH(CONCATENATE($D65,G$7),'Expenses Raw Data'!$C$10:$BJ$10,0)),"NA")</f>
        <v>59</v>
      </c>
      <c r="H65" s="9">
        <f>IFERROR(INDEX('Expenses Raw Data'!$C$13:$BJ$94,MATCH(Expenses!$E65,'Expenses Raw Data'!$B$13:$B$21,0),MATCH(CONCATENATE($D65,H$7),'Expenses Raw Data'!$C$10:$BJ$10,0)),"NA")</f>
        <v>60.474999999999994</v>
      </c>
      <c r="I65" s="9">
        <f>IFERROR(INDEX('Expenses Raw Data'!$C$13:$BJ$94,MATCH(Expenses!$E65,'Expenses Raw Data'!$B$13:$B$21,0),MATCH(CONCATENATE($D65,I$7),'Expenses Raw Data'!$C$10:$BJ$10,0)),"NA")</f>
        <v>61.986874999999991</v>
      </c>
      <c r="J65" s="9">
        <f>IFERROR(INDEX('Expenses Raw Data'!$C$13:$BJ$94,MATCH(Expenses!$E65,'Expenses Raw Data'!$B$13:$B$21,0),MATCH(CONCATENATE($D65,J$7),'Expenses Raw Data'!$C$10:$BJ$10,0)),"NA")</f>
        <v>63.536546874999985</v>
      </c>
      <c r="K65" s="9">
        <f>IFERROR(INDEX('Expenses Raw Data'!$C$13:$BJ$94,MATCH(Expenses!$E65,'Expenses Raw Data'!$B$13:$B$21,0),MATCH(CONCATENATE($D65,K$7),'Expenses Raw Data'!$C$10:$BJ$10,0)),"NA")</f>
        <v>65.124960546874973</v>
      </c>
      <c r="L65" s="9">
        <f>IFERROR(INDEX('Expenses Raw Data'!$C$13:$BJ$94,MATCH(Expenses!$E65,'Expenses Raw Data'!$B$13:$B$21,0),MATCH(CONCATENATE($D65,L$7),'Expenses Raw Data'!$C$10:$BJ$10,0)),"NA")</f>
        <v>66.753084560546839</v>
      </c>
      <c r="M65" s="9">
        <f>IFERROR(INDEX('Expenses Raw Data'!$C$13:$BJ$94,MATCH(Expenses!$E65,'Expenses Raw Data'!$B$13:$B$21,0),MATCH(CONCATENATE($D65,M$7),'Expenses Raw Data'!$C$10:$BJ$10,0)),"NA")</f>
        <v>68.421911674560505</v>
      </c>
      <c r="N65" s="9">
        <f>IFERROR(INDEX('Expenses Raw Data'!$C$13:$BJ$94,MATCH(Expenses!$E65,'Expenses Raw Data'!$B$13:$B$21,0),MATCH(CONCATENATE($D65,N$7),'Expenses Raw Data'!$C$10:$BJ$10,0)),"NA")</f>
        <v>70.132459466424507</v>
      </c>
      <c r="O65" s="9">
        <f>IFERROR(INDEX('Expenses Raw Data'!$C$13:$BJ$94,MATCH(Expenses!$E65,'Expenses Raw Data'!$B$13:$B$21,0),MATCH(CONCATENATE($D65,O$7),'Expenses Raw Data'!$C$10:$BJ$10,0)),"NA")</f>
        <v>71.885770953085114</v>
      </c>
      <c r="P65" s="9">
        <f>IFERROR(INDEX('Expenses Raw Data'!$C$13:$BJ$94,MATCH(Expenses!$E65,'Expenses Raw Data'!$B$13:$B$21,0),MATCH(CONCATENATE($D65,P$7),'Expenses Raw Data'!$C$10:$BJ$10,0)),"NA")</f>
        <v>73.682915226912229</v>
      </c>
      <c r="Q65" s="9">
        <f>IFERROR(INDEX('Expenses Raw Data'!$C$13:$BJ$94,MATCH(Expenses!$E65,'Expenses Raw Data'!$B$13:$B$21,0),MATCH(CONCATENATE($D65,Q$7),'Expenses Raw Data'!$C$10:$BJ$10,0)),"NA")</f>
        <v>75.524988107585031</v>
      </c>
      <c r="R65" s="9">
        <f>IFERROR(INDEX('Expenses Raw Data'!$C$13:$BJ$94,MATCH(Expenses!$E65,'Expenses Raw Data'!$B$13:$B$21,0),MATCH(CONCATENATE($D65,R$7),'Expenses Raw Data'!$C$10:$BJ$10,0)),"NA")</f>
        <v>77.413112810274654</v>
      </c>
    </row>
    <row r="66" spans="1:18" x14ac:dyDescent="0.25">
      <c r="C66" s="1" t="str">
        <f t="shared" si="21"/>
        <v>Tom's Restaurant</v>
      </c>
      <c r="D66" s="27">
        <f t="shared" si="21"/>
        <v>2</v>
      </c>
      <c r="E66" s="1" t="str">
        <f>E65</f>
        <v>SUGAR</v>
      </c>
      <c r="G66" s="9">
        <f>IFERROR(INDEX('Expenses Raw Data'!$C$13:$BJ$94,MATCH(Expenses!$E66,'Expenses Raw Data'!$B$13:$B$21,0),MATCH(CONCATENATE($D66,G$7),'Expenses Raw Data'!$C$10:$BJ$10,0)),"NA")</f>
        <v>563</v>
      </c>
      <c r="H66" s="9">
        <f>IFERROR(INDEX('Expenses Raw Data'!$C$13:$BJ$94,MATCH(Expenses!$E66,'Expenses Raw Data'!$B$13:$B$21,0),MATCH(CONCATENATE($D66,H$7),'Expenses Raw Data'!$C$10:$BJ$10,0)),"NA")</f>
        <v>574.26</v>
      </c>
      <c r="I66" s="9">
        <f>IFERROR(INDEX('Expenses Raw Data'!$C$13:$BJ$94,MATCH(Expenses!$E66,'Expenses Raw Data'!$B$13:$B$21,0),MATCH(CONCATENATE($D66,I$7),'Expenses Raw Data'!$C$10:$BJ$10,0)),"NA")</f>
        <v>585.74519999999995</v>
      </c>
      <c r="J66" s="9">
        <f>IFERROR(INDEX('Expenses Raw Data'!$C$13:$BJ$94,MATCH(Expenses!$E66,'Expenses Raw Data'!$B$13:$B$21,0),MATCH(CONCATENATE($D66,J$7),'Expenses Raw Data'!$C$10:$BJ$10,0)),"NA")</f>
        <v>597.460104</v>
      </c>
      <c r="K66" s="9">
        <f>IFERROR(INDEX('Expenses Raw Data'!$C$13:$BJ$94,MATCH(Expenses!$E66,'Expenses Raw Data'!$B$13:$B$21,0),MATCH(CONCATENATE($D66,K$7),'Expenses Raw Data'!$C$10:$BJ$10,0)),"NA")</f>
        <v>609.40930607999996</v>
      </c>
      <c r="L66" s="9">
        <f>IFERROR(INDEX('Expenses Raw Data'!$C$13:$BJ$94,MATCH(Expenses!$E66,'Expenses Raw Data'!$B$13:$B$21,0),MATCH(CONCATENATE($D66,L$7),'Expenses Raw Data'!$C$10:$BJ$10,0)),"NA")</f>
        <v>621.59749220159995</v>
      </c>
      <c r="M66" s="9">
        <f>IFERROR(INDEX('Expenses Raw Data'!$C$13:$BJ$94,MATCH(Expenses!$E66,'Expenses Raw Data'!$B$13:$B$21,0),MATCH(CONCATENATE($D66,M$7),'Expenses Raw Data'!$C$10:$BJ$10,0)),"NA")</f>
        <v>634.02944204563198</v>
      </c>
      <c r="N66" s="9">
        <f>IFERROR(INDEX('Expenses Raw Data'!$C$13:$BJ$94,MATCH(Expenses!$E66,'Expenses Raw Data'!$B$13:$B$21,0),MATCH(CONCATENATE($D66,N$7),'Expenses Raw Data'!$C$10:$BJ$10,0)),"NA")</f>
        <v>646.71003088654459</v>
      </c>
      <c r="O66" s="9">
        <f>IFERROR(INDEX('Expenses Raw Data'!$C$13:$BJ$94,MATCH(Expenses!$E66,'Expenses Raw Data'!$B$13:$B$21,0),MATCH(CONCATENATE($D66,O$7),'Expenses Raw Data'!$C$10:$BJ$10,0)),"NA")</f>
        <v>659.64423150427547</v>
      </c>
      <c r="P66" s="9">
        <f>IFERROR(INDEX('Expenses Raw Data'!$C$13:$BJ$94,MATCH(Expenses!$E66,'Expenses Raw Data'!$B$13:$B$21,0),MATCH(CONCATENATE($D66,P$7),'Expenses Raw Data'!$C$10:$BJ$10,0)),"NA")</f>
        <v>672.83711613436094</v>
      </c>
      <c r="Q66" s="9">
        <f>IFERROR(INDEX('Expenses Raw Data'!$C$13:$BJ$94,MATCH(Expenses!$E66,'Expenses Raw Data'!$B$13:$B$21,0),MATCH(CONCATENATE($D66,Q$7),'Expenses Raw Data'!$C$10:$BJ$10,0)),"NA")</f>
        <v>686.29385845704815</v>
      </c>
      <c r="R66" s="9">
        <f>IFERROR(INDEX('Expenses Raw Data'!$C$13:$BJ$94,MATCH(Expenses!$E66,'Expenses Raw Data'!$B$13:$B$21,0),MATCH(CONCATENATE($D66,R$7),'Expenses Raw Data'!$C$10:$BJ$10,0)),"NA")</f>
        <v>700.01973562618912</v>
      </c>
    </row>
    <row r="67" spans="1:18" x14ac:dyDescent="0.25">
      <c r="C67" s="1" t="str">
        <f t="shared" si="21"/>
        <v>Monk's Café</v>
      </c>
      <c r="D67" s="27">
        <f t="shared" si="21"/>
        <v>3</v>
      </c>
      <c r="E67" s="1" t="str">
        <f>E66</f>
        <v>SUGAR</v>
      </c>
      <c r="G67" s="9">
        <f>IFERROR(INDEX('Expenses Raw Data'!$C$13:$BJ$94,MATCH(Expenses!$E67,'Expenses Raw Data'!$B$13:$B$21,0),MATCH(CONCATENATE($D67,G$7),'Expenses Raw Data'!$C$10:$BJ$10,0)),"NA")</f>
        <v>79</v>
      </c>
      <c r="H67" s="9">
        <f>IFERROR(INDEX('Expenses Raw Data'!$C$13:$BJ$94,MATCH(Expenses!$E67,'Expenses Raw Data'!$B$13:$B$21,0),MATCH(CONCATENATE($D67,H$7),'Expenses Raw Data'!$C$10:$BJ$10,0)),"NA")</f>
        <v>80.342999999999989</v>
      </c>
      <c r="I67" s="9">
        <f>IFERROR(INDEX('Expenses Raw Data'!$C$13:$BJ$94,MATCH(Expenses!$E67,'Expenses Raw Data'!$B$13:$B$21,0),MATCH(CONCATENATE($D67,I$7),'Expenses Raw Data'!$C$10:$BJ$10,0)),"NA")</f>
        <v>81.708830999999975</v>
      </c>
      <c r="J67" s="9">
        <f>IFERROR(INDEX('Expenses Raw Data'!$C$13:$BJ$94,MATCH(Expenses!$E67,'Expenses Raw Data'!$B$13:$B$21,0),MATCH(CONCATENATE($D67,J$7),'Expenses Raw Data'!$C$10:$BJ$10,0)),"NA")</f>
        <v>83.097881126999965</v>
      </c>
      <c r="K67" s="9">
        <f>IFERROR(INDEX('Expenses Raw Data'!$C$13:$BJ$94,MATCH(Expenses!$E67,'Expenses Raw Data'!$B$13:$B$21,0),MATCH(CONCATENATE($D67,K$7),'Expenses Raw Data'!$C$10:$BJ$10,0)),"NA")</f>
        <v>84.510545106158958</v>
      </c>
      <c r="L67" s="9">
        <f>IFERROR(INDEX('Expenses Raw Data'!$C$13:$BJ$94,MATCH(Expenses!$E67,'Expenses Raw Data'!$B$13:$B$21,0),MATCH(CONCATENATE($D67,L$7),'Expenses Raw Data'!$C$10:$BJ$10,0)),"NA")</f>
        <v>85.947224372963646</v>
      </c>
      <c r="M67" s="9">
        <f>IFERROR(INDEX('Expenses Raw Data'!$C$13:$BJ$94,MATCH(Expenses!$E67,'Expenses Raw Data'!$B$13:$B$21,0),MATCH(CONCATENATE($D67,M$7),'Expenses Raw Data'!$C$10:$BJ$10,0)),"NA")</f>
        <v>87.408327187304025</v>
      </c>
      <c r="N67" s="9">
        <f>IFERROR(INDEX('Expenses Raw Data'!$C$13:$BJ$94,MATCH(Expenses!$E67,'Expenses Raw Data'!$B$13:$B$21,0),MATCH(CONCATENATE($D67,N$7),'Expenses Raw Data'!$C$10:$BJ$10,0)),"NA")</f>
        <v>88.894268749488191</v>
      </c>
      <c r="O67" s="9">
        <f>IFERROR(INDEX('Expenses Raw Data'!$C$13:$BJ$94,MATCH(Expenses!$E67,'Expenses Raw Data'!$B$13:$B$21,0),MATCH(CONCATENATE($D67,O$7),'Expenses Raw Data'!$C$10:$BJ$10,0)),"NA")</f>
        <v>90.405471318229488</v>
      </c>
      <c r="P67" s="9">
        <f>IFERROR(INDEX('Expenses Raw Data'!$C$13:$BJ$94,MATCH(Expenses!$E67,'Expenses Raw Data'!$B$13:$B$21,0),MATCH(CONCATENATE($D67,P$7),'Expenses Raw Data'!$C$10:$BJ$10,0)),"NA")</f>
        <v>91.942364330639379</v>
      </c>
      <c r="Q67" s="9">
        <f>IFERROR(INDEX('Expenses Raw Data'!$C$13:$BJ$94,MATCH(Expenses!$E67,'Expenses Raw Data'!$B$13:$B$21,0),MATCH(CONCATENATE($D67,Q$7),'Expenses Raw Data'!$C$10:$BJ$10,0)),"NA")</f>
        <v>93.505384524260236</v>
      </c>
      <c r="R67" s="9">
        <f>IFERROR(INDEX('Expenses Raw Data'!$C$13:$BJ$94,MATCH(Expenses!$E67,'Expenses Raw Data'!$B$13:$B$21,0),MATCH(CONCATENATE($D67,R$7),'Expenses Raw Data'!$C$10:$BJ$10,0)),"NA")</f>
        <v>95.094976061172645</v>
      </c>
    </row>
    <row r="68" spans="1:18" x14ac:dyDescent="0.25">
      <c r="C68" s="1" t="str">
        <f t="shared" si="21"/>
        <v>Café Nervosa</v>
      </c>
      <c r="D68" s="27">
        <f t="shared" si="21"/>
        <v>4</v>
      </c>
      <c r="E68" s="1" t="str">
        <f t="shared" ref="E68:E69" si="22">E67</f>
        <v>SUGAR</v>
      </c>
      <c r="G68" s="9">
        <f>IFERROR(INDEX('Expenses Raw Data'!$C$13:$BJ$94,MATCH(Expenses!$E68,'Expenses Raw Data'!$B$13:$B$21,0),MATCH(CONCATENATE($D68,G$7),'Expenses Raw Data'!$C$10:$BJ$10,0)),"NA")</f>
        <v>65</v>
      </c>
      <c r="H68" s="9">
        <f>IFERROR(INDEX('Expenses Raw Data'!$C$13:$BJ$94,MATCH(Expenses!$E68,'Expenses Raw Data'!$B$13:$B$21,0),MATCH(CONCATENATE($D68,H$7),'Expenses Raw Data'!$C$10:$BJ$10,0)),"NA")</f>
        <v>66.95</v>
      </c>
      <c r="I68" s="9">
        <f>IFERROR(INDEX('Expenses Raw Data'!$C$13:$BJ$94,MATCH(Expenses!$E68,'Expenses Raw Data'!$B$13:$B$21,0),MATCH(CONCATENATE($D68,I$7),'Expenses Raw Data'!$C$10:$BJ$10,0)),"NA")</f>
        <v>68.958500000000001</v>
      </c>
      <c r="J68" s="9">
        <f>IFERROR(INDEX('Expenses Raw Data'!$C$13:$BJ$94,MATCH(Expenses!$E68,'Expenses Raw Data'!$B$13:$B$21,0),MATCH(CONCATENATE($D68,J$7),'Expenses Raw Data'!$C$10:$BJ$10,0)),"NA")</f>
        <v>71.027254999999997</v>
      </c>
      <c r="K68" s="9">
        <f>IFERROR(INDEX('Expenses Raw Data'!$C$13:$BJ$94,MATCH(Expenses!$E68,'Expenses Raw Data'!$B$13:$B$21,0),MATCH(CONCATENATE($D68,K$7),'Expenses Raw Data'!$C$10:$BJ$10,0)),"NA")</f>
        <v>73.158072649999994</v>
      </c>
      <c r="L68" s="9">
        <f>IFERROR(INDEX('Expenses Raw Data'!$C$13:$BJ$94,MATCH(Expenses!$E68,'Expenses Raw Data'!$B$13:$B$21,0),MATCH(CONCATENATE($D68,L$7),'Expenses Raw Data'!$C$10:$BJ$10,0)),"NA")</f>
        <v>75.352814829499991</v>
      </c>
      <c r="M68" s="9">
        <f>IFERROR(INDEX('Expenses Raw Data'!$C$13:$BJ$94,MATCH(Expenses!$E68,'Expenses Raw Data'!$B$13:$B$21,0),MATCH(CONCATENATE($D68,M$7),'Expenses Raw Data'!$C$10:$BJ$10,0)),"NA")</f>
        <v>77.613399274384989</v>
      </c>
      <c r="N68" s="9">
        <f>IFERROR(INDEX('Expenses Raw Data'!$C$13:$BJ$94,MATCH(Expenses!$E68,'Expenses Raw Data'!$B$13:$B$21,0),MATCH(CONCATENATE($D68,N$7),'Expenses Raw Data'!$C$10:$BJ$10,0)),"NA")</f>
        <v>79.941801252616543</v>
      </c>
      <c r="O68" s="9">
        <f>IFERROR(INDEX('Expenses Raw Data'!$C$13:$BJ$94,MATCH(Expenses!$E68,'Expenses Raw Data'!$B$13:$B$21,0),MATCH(CONCATENATE($D68,O$7),'Expenses Raw Data'!$C$10:$BJ$10,0)),"NA")</f>
        <v>82.340055290195039</v>
      </c>
      <c r="P68" s="9">
        <f>IFERROR(INDEX('Expenses Raw Data'!$C$13:$BJ$94,MATCH(Expenses!$E68,'Expenses Raw Data'!$B$13:$B$21,0),MATCH(CONCATENATE($D68,P$7),'Expenses Raw Data'!$C$10:$BJ$10,0)),"NA")</f>
        <v>84.810256948900886</v>
      </c>
      <c r="Q68" s="9">
        <f>IFERROR(INDEX('Expenses Raw Data'!$C$13:$BJ$94,MATCH(Expenses!$E68,'Expenses Raw Data'!$B$13:$B$21,0),MATCH(CONCATENATE($D68,Q$7),'Expenses Raw Data'!$C$10:$BJ$10,0)),"NA")</f>
        <v>87.354564657367916</v>
      </c>
      <c r="R68" s="9">
        <f>IFERROR(INDEX('Expenses Raw Data'!$C$13:$BJ$94,MATCH(Expenses!$E68,'Expenses Raw Data'!$B$13:$B$21,0),MATCH(CONCATENATE($D68,R$7),'Expenses Raw Data'!$C$10:$BJ$10,0)),"NA")</f>
        <v>89.975201597088954</v>
      </c>
    </row>
    <row r="69" spans="1:18" x14ac:dyDescent="0.25">
      <c r="C69" s="1" t="str">
        <f t="shared" si="21"/>
        <v>Loyola's Family Restaurant</v>
      </c>
      <c r="D69" s="27">
        <f t="shared" si="21"/>
        <v>5</v>
      </c>
      <c r="E69" s="1" t="str">
        <f t="shared" si="22"/>
        <v>SUGAR</v>
      </c>
      <c r="G69" s="9">
        <f>IFERROR(INDEX('Expenses Raw Data'!$C$13:$BJ$94,MATCH(Expenses!$E69,'Expenses Raw Data'!$B$13:$B$21,0),MATCH(CONCATENATE($D69,G$7),'Expenses Raw Data'!$C$10:$BJ$10,0)),"NA")</f>
        <v>78</v>
      </c>
      <c r="H69" s="9">
        <f>IFERROR(INDEX('Expenses Raw Data'!$C$13:$BJ$94,MATCH(Expenses!$E69,'Expenses Raw Data'!$B$13:$B$21,0),MATCH(CONCATENATE($D69,H$7),'Expenses Raw Data'!$C$10:$BJ$10,0)),"NA")</f>
        <v>78</v>
      </c>
      <c r="I69" s="9">
        <f>IFERROR(INDEX('Expenses Raw Data'!$C$13:$BJ$94,MATCH(Expenses!$E69,'Expenses Raw Data'!$B$13:$B$21,0),MATCH(CONCATENATE($D69,I$7),'Expenses Raw Data'!$C$10:$BJ$10,0)),"NA")</f>
        <v>78</v>
      </c>
      <c r="J69" s="9">
        <f>IFERROR(INDEX('Expenses Raw Data'!$C$13:$BJ$94,MATCH(Expenses!$E69,'Expenses Raw Data'!$B$13:$B$21,0),MATCH(CONCATENATE($D69,J$7),'Expenses Raw Data'!$C$10:$BJ$10,0)),"NA")</f>
        <v>78</v>
      </c>
      <c r="K69" s="9">
        <f>IFERROR(INDEX('Expenses Raw Data'!$C$13:$BJ$94,MATCH(Expenses!$E69,'Expenses Raw Data'!$B$13:$B$21,0),MATCH(CONCATENATE($D69,K$7),'Expenses Raw Data'!$C$10:$BJ$10,0)),"NA")</f>
        <v>78</v>
      </c>
      <c r="L69" s="9">
        <f>IFERROR(INDEX('Expenses Raw Data'!$C$13:$BJ$94,MATCH(Expenses!$E69,'Expenses Raw Data'!$B$13:$B$21,0),MATCH(CONCATENATE($D69,L$7),'Expenses Raw Data'!$C$10:$BJ$10,0)),"NA")</f>
        <v>78</v>
      </c>
      <c r="M69" s="9">
        <f>IFERROR(INDEX('Expenses Raw Data'!$C$13:$BJ$94,MATCH(Expenses!$E69,'Expenses Raw Data'!$B$13:$B$21,0),MATCH(CONCATENATE($D69,M$7),'Expenses Raw Data'!$C$10:$BJ$10,0)),"NA")</f>
        <v>78</v>
      </c>
      <c r="N69" s="9">
        <f>IFERROR(INDEX('Expenses Raw Data'!$C$13:$BJ$94,MATCH(Expenses!$E69,'Expenses Raw Data'!$B$13:$B$21,0),MATCH(CONCATENATE($D69,N$7),'Expenses Raw Data'!$C$10:$BJ$10,0)),"NA")</f>
        <v>78</v>
      </c>
      <c r="O69" s="9">
        <f>IFERROR(INDEX('Expenses Raw Data'!$C$13:$BJ$94,MATCH(Expenses!$E69,'Expenses Raw Data'!$B$13:$B$21,0),MATCH(CONCATENATE($D69,O$7),'Expenses Raw Data'!$C$10:$BJ$10,0)),"NA")</f>
        <v>78</v>
      </c>
      <c r="P69" s="9">
        <f>IFERROR(INDEX('Expenses Raw Data'!$C$13:$BJ$94,MATCH(Expenses!$E69,'Expenses Raw Data'!$B$13:$B$21,0),MATCH(CONCATENATE($D69,P$7),'Expenses Raw Data'!$C$10:$BJ$10,0)),"NA")</f>
        <v>78</v>
      </c>
      <c r="Q69" s="9">
        <f>IFERROR(INDEX('Expenses Raw Data'!$C$13:$BJ$94,MATCH(Expenses!$E69,'Expenses Raw Data'!$B$13:$B$21,0),MATCH(CONCATENATE($D69,Q$7),'Expenses Raw Data'!$C$10:$BJ$10,0)),"NA")</f>
        <v>78</v>
      </c>
      <c r="R69" s="9">
        <f>IFERROR(INDEX('Expenses Raw Data'!$C$13:$BJ$94,MATCH(Expenses!$E69,'Expenses Raw Data'!$B$13:$B$21,0),MATCH(CONCATENATE($D69,R$7),'Expenses Raw Data'!$C$10:$BJ$10,0)),"NA")</f>
        <v>78</v>
      </c>
    </row>
    <row r="70" spans="1:18" s="1" customFormat="1" ht="5.0999999999999996" customHeight="1" x14ac:dyDescent="0.25">
      <c r="A70" s="8"/>
      <c r="D70" s="28"/>
      <c r="F70" s="3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s="1" customFormat="1" x14ac:dyDescent="0.25">
      <c r="A71" s="8"/>
      <c r="C71" s="21" t="s">
        <v>3</v>
      </c>
      <c r="D71" s="21"/>
      <c r="E71" s="22"/>
      <c r="F71" s="24"/>
      <c r="G71" s="23">
        <f t="shared" ref="G71:R71" si="23">SUBTOTAL(9,G65:G69)</f>
        <v>844</v>
      </c>
      <c r="H71" s="23">
        <f t="shared" si="23"/>
        <v>860.02800000000002</v>
      </c>
      <c r="I71" s="23">
        <f t="shared" si="23"/>
        <v>876.39940599999977</v>
      </c>
      <c r="J71" s="23">
        <f t="shared" si="23"/>
        <v>893.12178700199991</v>
      </c>
      <c r="K71" s="23">
        <f t="shared" si="23"/>
        <v>910.20288438303385</v>
      </c>
      <c r="L71" s="23">
        <f t="shared" si="23"/>
        <v>927.65061596461044</v>
      </c>
      <c r="M71" s="23">
        <f t="shared" si="23"/>
        <v>945.47308018188153</v>
      </c>
      <c r="N71" s="23">
        <f t="shared" si="23"/>
        <v>963.67856035507384</v>
      </c>
      <c r="O71" s="23">
        <f t="shared" si="23"/>
        <v>982.27552906578512</v>
      </c>
      <c r="P71" s="23">
        <f t="shared" si="23"/>
        <v>1001.2726526408135</v>
      </c>
      <c r="Q71" s="23">
        <f t="shared" si="23"/>
        <v>1020.6787957462614</v>
      </c>
      <c r="R71" s="23">
        <f t="shared" si="23"/>
        <v>1040.5030260947253</v>
      </c>
    </row>
    <row r="73" spans="1:18" s="1" customFormat="1" x14ac:dyDescent="0.25">
      <c r="A73" s="8" t="s">
        <v>4</v>
      </c>
      <c r="B73" s="1" t="str">
        <f>E74</f>
        <v>DONUTS</v>
      </c>
      <c r="D73" s="28"/>
      <c r="F73" s="3"/>
    </row>
    <row r="74" spans="1:18" x14ac:dyDescent="0.25">
      <c r="C74" s="1" t="str">
        <f t="shared" ref="C74:D78" si="24">C65</f>
        <v>Central Perk</v>
      </c>
      <c r="D74" s="27">
        <f t="shared" si="24"/>
        <v>1</v>
      </c>
      <c r="E74" s="6" t="str">
        <f>'Expenses Raw Data'!B20</f>
        <v>DONUTS</v>
      </c>
      <c r="F74" s="20"/>
      <c r="G74" s="9">
        <f>IFERROR(INDEX('Expenses Raw Data'!$C$13:$BJ$94,MATCH(Expenses!$E74,'Expenses Raw Data'!$B$13:$B$21,0),MATCH(CONCATENATE($D74,G$7),'Expenses Raw Data'!$C$10:$BJ$10,0)),"NA")</f>
        <v>133</v>
      </c>
      <c r="H74" s="9">
        <f>IFERROR(INDEX('Expenses Raw Data'!$C$13:$BJ$94,MATCH(Expenses!$E74,'Expenses Raw Data'!$B$13:$B$21,0),MATCH(CONCATENATE($D74,H$7),'Expenses Raw Data'!$C$10:$BJ$10,0)),"NA")</f>
        <v>136.32499999999999</v>
      </c>
      <c r="I74" s="9">
        <f>IFERROR(INDEX('Expenses Raw Data'!$C$13:$BJ$94,MATCH(Expenses!$E74,'Expenses Raw Data'!$B$13:$B$21,0),MATCH(CONCATENATE($D74,I$7),'Expenses Raw Data'!$C$10:$BJ$10,0)),"NA")</f>
        <v>139.73312499999997</v>
      </c>
      <c r="J74" s="9">
        <f>IFERROR(INDEX('Expenses Raw Data'!$C$13:$BJ$94,MATCH(Expenses!$E74,'Expenses Raw Data'!$B$13:$B$21,0),MATCH(CONCATENATE($D74,J$7),'Expenses Raw Data'!$C$10:$BJ$10,0)),"NA")</f>
        <v>143.22645312499995</v>
      </c>
      <c r="K74" s="9">
        <f>IFERROR(INDEX('Expenses Raw Data'!$C$13:$BJ$94,MATCH(Expenses!$E74,'Expenses Raw Data'!$B$13:$B$21,0),MATCH(CONCATENATE($D74,K$7),'Expenses Raw Data'!$C$10:$BJ$10,0)),"NA")</f>
        <v>146.80711445312494</v>
      </c>
      <c r="L74" s="9">
        <f>IFERROR(INDEX('Expenses Raw Data'!$C$13:$BJ$94,MATCH(Expenses!$E74,'Expenses Raw Data'!$B$13:$B$21,0),MATCH(CONCATENATE($D74,L$7),'Expenses Raw Data'!$C$10:$BJ$10,0)),"NA")</f>
        <v>150.47729231445305</v>
      </c>
      <c r="M74" s="9">
        <f>IFERROR(INDEX('Expenses Raw Data'!$C$13:$BJ$94,MATCH(Expenses!$E74,'Expenses Raw Data'!$B$13:$B$21,0),MATCH(CONCATENATE($D74,M$7),'Expenses Raw Data'!$C$10:$BJ$10,0)),"NA")</f>
        <v>154.23922462231437</v>
      </c>
      <c r="N74" s="9">
        <f>IFERROR(INDEX('Expenses Raw Data'!$C$13:$BJ$94,MATCH(Expenses!$E74,'Expenses Raw Data'!$B$13:$B$21,0),MATCH(CONCATENATE($D74,N$7),'Expenses Raw Data'!$C$10:$BJ$10,0)),"NA")</f>
        <v>158.09520523787222</v>
      </c>
      <c r="O74" s="9">
        <f>IFERROR(INDEX('Expenses Raw Data'!$C$13:$BJ$94,MATCH(Expenses!$E74,'Expenses Raw Data'!$B$13:$B$21,0),MATCH(CONCATENATE($D74,O$7),'Expenses Raw Data'!$C$10:$BJ$10,0)),"NA")</f>
        <v>162.047585368819</v>
      </c>
      <c r="P74" s="9">
        <f>IFERROR(INDEX('Expenses Raw Data'!$C$13:$BJ$94,MATCH(Expenses!$E74,'Expenses Raw Data'!$B$13:$B$21,0),MATCH(CONCATENATE($D74,P$7),'Expenses Raw Data'!$C$10:$BJ$10,0)),"NA")</f>
        <v>166.09877500303946</v>
      </c>
      <c r="Q74" s="9">
        <f>IFERROR(INDEX('Expenses Raw Data'!$C$13:$BJ$94,MATCH(Expenses!$E74,'Expenses Raw Data'!$B$13:$B$21,0),MATCH(CONCATENATE($D74,Q$7),'Expenses Raw Data'!$C$10:$BJ$10,0)),"NA")</f>
        <v>170.25124437811544</v>
      </c>
      <c r="R74" s="9">
        <f>IFERROR(INDEX('Expenses Raw Data'!$C$13:$BJ$94,MATCH(Expenses!$E74,'Expenses Raw Data'!$B$13:$B$21,0),MATCH(CONCATENATE($D74,R$7),'Expenses Raw Data'!$C$10:$BJ$10,0)),"NA")</f>
        <v>174.5075254875683</v>
      </c>
    </row>
    <row r="75" spans="1:18" x14ac:dyDescent="0.25">
      <c r="C75" s="1" t="str">
        <f t="shared" si="24"/>
        <v>Tom's Restaurant</v>
      </c>
      <c r="D75" s="27">
        <f t="shared" si="24"/>
        <v>2</v>
      </c>
      <c r="E75" s="1" t="str">
        <f>E74</f>
        <v>DONUTS</v>
      </c>
      <c r="G75" s="9">
        <f>IFERROR(INDEX('Expenses Raw Data'!$C$13:$BJ$94,MATCH(Expenses!$E75,'Expenses Raw Data'!$B$13:$B$21,0),MATCH(CONCATENATE($D75,G$7),'Expenses Raw Data'!$C$10:$BJ$10,0)),"NA")</f>
        <v>987</v>
      </c>
      <c r="H75" s="9">
        <f>IFERROR(INDEX('Expenses Raw Data'!$C$13:$BJ$94,MATCH(Expenses!$E75,'Expenses Raw Data'!$B$13:$B$21,0),MATCH(CONCATENATE($D75,H$7),'Expenses Raw Data'!$C$10:$BJ$10,0)),"NA")</f>
        <v>1006.74</v>
      </c>
      <c r="I75" s="9">
        <f>IFERROR(INDEX('Expenses Raw Data'!$C$13:$BJ$94,MATCH(Expenses!$E75,'Expenses Raw Data'!$B$13:$B$21,0),MATCH(CONCATENATE($D75,I$7),'Expenses Raw Data'!$C$10:$BJ$10,0)),"NA")</f>
        <v>1026.8748000000001</v>
      </c>
      <c r="J75" s="9">
        <f>IFERROR(INDEX('Expenses Raw Data'!$C$13:$BJ$94,MATCH(Expenses!$E75,'Expenses Raw Data'!$B$13:$B$21,0),MATCH(CONCATENATE($D75,J$7),'Expenses Raw Data'!$C$10:$BJ$10,0)),"NA")</f>
        <v>1047.412296</v>
      </c>
      <c r="K75" s="9">
        <f>IFERROR(INDEX('Expenses Raw Data'!$C$13:$BJ$94,MATCH(Expenses!$E75,'Expenses Raw Data'!$B$13:$B$21,0),MATCH(CONCATENATE($D75,K$7),'Expenses Raw Data'!$C$10:$BJ$10,0)),"NA")</f>
        <v>1068.3605419200001</v>
      </c>
      <c r="L75" s="9">
        <f>IFERROR(INDEX('Expenses Raw Data'!$C$13:$BJ$94,MATCH(Expenses!$E75,'Expenses Raw Data'!$B$13:$B$21,0),MATCH(CONCATENATE($D75,L$7),'Expenses Raw Data'!$C$10:$BJ$10,0)),"NA")</f>
        <v>1089.7277527584001</v>
      </c>
      <c r="M75" s="9">
        <f>IFERROR(INDEX('Expenses Raw Data'!$C$13:$BJ$94,MATCH(Expenses!$E75,'Expenses Raw Data'!$B$13:$B$21,0),MATCH(CONCATENATE($D75,M$7),'Expenses Raw Data'!$C$10:$BJ$10,0)),"NA")</f>
        <v>1111.5223078135682</v>
      </c>
      <c r="N75" s="9">
        <f>IFERROR(INDEX('Expenses Raw Data'!$C$13:$BJ$94,MATCH(Expenses!$E75,'Expenses Raw Data'!$B$13:$B$21,0),MATCH(CONCATENATE($D75,N$7),'Expenses Raw Data'!$C$10:$BJ$10,0)),"NA")</f>
        <v>1133.7527539698397</v>
      </c>
      <c r="O75" s="9">
        <f>IFERROR(INDEX('Expenses Raw Data'!$C$13:$BJ$94,MATCH(Expenses!$E75,'Expenses Raw Data'!$B$13:$B$21,0),MATCH(CONCATENATE($D75,O$7),'Expenses Raw Data'!$C$10:$BJ$10,0)),"NA")</f>
        <v>1156.4278090492364</v>
      </c>
      <c r="P75" s="9">
        <f>IFERROR(INDEX('Expenses Raw Data'!$C$13:$BJ$94,MATCH(Expenses!$E75,'Expenses Raw Data'!$B$13:$B$21,0),MATCH(CONCATENATE($D75,P$7),'Expenses Raw Data'!$C$10:$BJ$10,0)),"NA")</f>
        <v>1179.5563652302212</v>
      </c>
      <c r="Q75" s="9">
        <f>IFERROR(INDEX('Expenses Raw Data'!$C$13:$BJ$94,MATCH(Expenses!$E75,'Expenses Raw Data'!$B$13:$B$21,0),MATCH(CONCATENATE($D75,Q$7),'Expenses Raw Data'!$C$10:$BJ$10,0)),"NA")</f>
        <v>1203.1474925348257</v>
      </c>
      <c r="R75" s="9">
        <f>IFERROR(INDEX('Expenses Raw Data'!$C$13:$BJ$94,MATCH(Expenses!$E75,'Expenses Raw Data'!$B$13:$B$21,0),MATCH(CONCATENATE($D75,R$7),'Expenses Raw Data'!$C$10:$BJ$10,0)),"NA")</f>
        <v>1227.2104423855221</v>
      </c>
    </row>
    <row r="76" spans="1:18" x14ac:dyDescent="0.25">
      <c r="C76" s="1" t="str">
        <f t="shared" si="24"/>
        <v>Monk's Café</v>
      </c>
      <c r="D76" s="27">
        <f t="shared" si="24"/>
        <v>3</v>
      </c>
      <c r="E76" s="1" t="str">
        <f>E75</f>
        <v>DONUTS</v>
      </c>
      <c r="G76" s="9">
        <f>IFERROR(INDEX('Expenses Raw Data'!$C$13:$BJ$94,MATCH(Expenses!$E76,'Expenses Raw Data'!$B$13:$B$21,0),MATCH(CONCATENATE($D76,G$7),'Expenses Raw Data'!$C$10:$BJ$10,0)),"NA")</f>
        <v>154</v>
      </c>
      <c r="H76" s="9">
        <f>IFERROR(INDEX('Expenses Raw Data'!$C$13:$BJ$94,MATCH(Expenses!$E76,'Expenses Raw Data'!$B$13:$B$21,0),MATCH(CONCATENATE($D76,H$7),'Expenses Raw Data'!$C$10:$BJ$10,0)),"NA")</f>
        <v>156.61799999999999</v>
      </c>
      <c r="I76" s="9">
        <f>IFERROR(INDEX('Expenses Raw Data'!$C$13:$BJ$94,MATCH(Expenses!$E76,'Expenses Raw Data'!$B$13:$B$21,0),MATCH(CONCATENATE($D76,I$7),'Expenses Raw Data'!$C$10:$BJ$10,0)),"NA")</f>
        <v>159.28050599999997</v>
      </c>
      <c r="J76" s="9">
        <f>IFERROR(INDEX('Expenses Raw Data'!$C$13:$BJ$94,MATCH(Expenses!$E76,'Expenses Raw Data'!$B$13:$B$21,0),MATCH(CONCATENATE($D76,J$7),'Expenses Raw Data'!$C$10:$BJ$10,0)),"NA")</f>
        <v>161.98827460199996</v>
      </c>
      <c r="K76" s="9">
        <f>IFERROR(INDEX('Expenses Raw Data'!$C$13:$BJ$94,MATCH(Expenses!$E76,'Expenses Raw Data'!$B$13:$B$21,0),MATCH(CONCATENATE($D76,K$7),'Expenses Raw Data'!$C$10:$BJ$10,0)),"NA")</f>
        <v>164.74207527023395</v>
      </c>
      <c r="L76" s="9">
        <f>IFERROR(INDEX('Expenses Raw Data'!$C$13:$BJ$94,MATCH(Expenses!$E76,'Expenses Raw Data'!$B$13:$B$21,0),MATCH(CONCATENATE($D76,L$7),'Expenses Raw Data'!$C$10:$BJ$10,0)),"NA")</f>
        <v>167.54269054982791</v>
      </c>
      <c r="M76" s="9">
        <f>IFERROR(INDEX('Expenses Raw Data'!$C$13:$BJ$94,MATCH(Expenses!$E76,'Expenses Raw Data'!$B$13:$B$21,0),MATCH(CONCATENATE($D76,M$7),'Expenses Raw Data'!$C$10:$BJ$10,0)),"NA")</f>
        <v>170.39091628917498</v>
      </c>
      <c r="N76" s="9">
        <f>IFERROR(INDEX('Expenses Raw Data'!$C$13:$BJ$94,MATCH(Expenses!$E76,'Expenses Raw Data'!$B$13:$B$21,0),MATCH(CONCATENATE($D76,N$7),'Expenses Raw Data'!$C$10:$BJ$10,0)),"NA")</f>
        <v>173.28756186609095</v>
      </c>
      <c r="O76" s="9">
        <f>IFERROR(INDEX('Expenses Raw Data'!$C$13:$BJ$94,MATCH(Expenses!$E76,'Expenses Raw Data'!$B$13:$B$21,0),MATCH(CONCATENATE($D76,O$7),'Expenses Raw Data'!$C$10:$BJ$10,0)),"NA")</f>
        <v>176.23345041781448</v>
      </c>
      <c r="P76" s="9">
        <f>IFERROR(INDEX('Expenses Raw Data'!$C$13:$BJ$94,MATCH(Expenses!$E76,'Expenses Raw Data'!$B$13:$B$21,0),MATCH(CONCATENATE($D76,P$7),'Expenses Raw Data'!$C$10:$BJ$10,0)),"NA")</f>
        <v>179.2294190749173</v>
      </c>
      <c r="Q76" s="9">
        <f>IFERROR(INDEX('Expenses Raw Data'!$C$13:$BJ$94,MATCH(Expenses!$E76,'Expenses Raw Data'!$B$13:$B$21,0),MATCH(CONCATENATE($D76,Q$7),'Expenses Raw Data'!$C$10:$BJ$10,0)),"NA")</f>
        <v>182.27631919919088</v>
      </c>
      <c r="R76" s="9">
        <f>IFERROR(INDEX('Expenses Raw Data'!$C$13:$BJ$94,MATCH(Expenses!$E76,'Expenses Raw Data'!$B$13:$B$21,0),MATCH(CONCATENATE($D76,R$7),'Expenses Raw Data'!$C$10:$BJ$10,0)),"NA")</f>
        <v>185.3750166255771</v>
      </c>
    </row>
    <row r="77" spans="1:18" x14ac:dyDescent="0.25">
      <c r="C77" s="1" t="str">
        <f t="shared" si="24"/>
        <v>Café Nervosa</v>
      </c>
      <c r="D77" s="27">
        <f t="shared" si="24"/>
        <v>4</v>
      </c>
      <c r="E77" s="1" t="str">
        <f t="shared" ref="E77:E78" si="25">E76</f>
        <v>DONUTS</v>
      </c>
      <c r="G77" s="9">
        <f>IFERROR(INDEX('Expenses Raw Data'!$C$13:$BJ$94,MATCH(Expenses!$E77,'Expenses Raw Data'!$B$13:$B$21,0),MATCH(CONCATENATE($D77,G$7),'Expenses Raw Data'!$C$10:$BJ$10,0)),"NA")</f>
        <v>874</v>
      </c>
      <c r="H77" s="9">
        <f>IFERROR(INDEX('Expenses Raw Data'!$C$13:$BJ$94,MATCH(Expenses!$E77,'Expenses Raw Data'!$B$13:$B$21,0),MATCH(CONCATENATE($D77,H$7),'Expenses Raw Data'!$C$10:$BJ$10,0)),"NA")</f>
        <v>900.22</v>
      </c>
      <c r="I77" s="9">
        <f>IFERROR(INDEX('Expenses Raw Data'!$C$13:$BJ$94,MATCH(Expenses!$E77,'Expenses Raw Data'!$B$13:$B$21,0),MATCH(CONCATENATE($D77,I$7),'Expenses Raw Data'!$C$10:$BJ$10,0)),"NA")</f>
        <v>927.22660000000008</v>
      </c>
      <c r="J77" s="9">
        <f>IFERROR(INDEX('Expenses Raw Data'!$C$13:$BJ$94,MATCH(Expenses!$E77,'Expenses Raw Data'!$B$13:$B$21,0),MATCH(CONCATENATE($D77,J$7),'Expenses Raw Data'!$C$10:$BJ$10,0)),"NA")</f>
        <v>955.04339800000014</v>
      </c>
      <c r="K77" s="9">
        <f>IFERROR(INDEX('Expenses Raw Data'!$C$13:$BJ$94,MATCH(Expenses!$E77,'Expenses Raw Data'!$B$13:$B$21,0),MATCH(CONCATENATE($D77,K$7),'Expenses Raw Data'!$C$10:$BJ$10,0)),"NA")</f>
        <v>983.69469994000019</v>
      </c>
      <c r="L77" s="9">
        <f>IFERROR(INDEX('Expenses Raw Data'!$C$13:$BJ$94,MATCH(Expenses!$E77,'Expenses Raw Data'!$B$13:$B$21,0),MATCH(CONCATENATE($D77,L$7),'Expenses Raw Data'!$C$10:$BJ$10,0)),"NA")</f>
        <v>1013.2055409382002</v>
      </c>
      <c r="M77" s="9">
        <f>IFERROR(INDEX('Expenses Raw Data'!$C$13:$BJ$94,MATCH(Expenses!$E77,'Expenses Raw Data'!$B$13:$B$21,0),MATCH(CONCATENATE($D77,M$7),'Expenses Raw Data'!$C$10:$BJ$10,0)),"NA")</f>
        <v>1043.6017071663462</v>
      </c>
      <c r="N77" s="9">
        <f>IFERROR(INDEX('Expenses Raw Data'!$C$13:$BJ$94,MATCH(Expenses!$E77,'Expenses Raw Data'!$B$13:$B$21,0),MATCH(CONCATENATE($D77,N$7),'Expenses Raw Data'!$C$10:$BJ$10,0)),"NA")</f>
        <v>1074.9097583813366</v>
      </c>
      <c r="O77" s="9">
        <f>IFERROR(INDEX('Expenses Raw Data'!$C$13:$BJ$94,MATCH(Expenses!$E77,'Expenses Raw Data'!$B$13:$B$21,0),MATCH(CONCATENATE($D77,O$7),'Expenses Raw Data'!$C$10:$BJ$10,0)),"NA")</f>
        <v>1107.1570511327768</v>
      </c>
      <c r="P77" s="9">
        <f>IFERROR(INDEX('Expenses Raw Data'!$C$13:$BJ$94,MATCH(Expenses!$E77,'Expenses Raw Data'!$B$13:$B$21,0),MATCH(CONCATENATE($D77,P$7),'Expenses Raw Data'!$C$10:$BJ$10,0)),"NA")</f>
        <v>1140.3717626667601</v>
      </c>
      <c r="Q77" s="9">
        <f>IFERROR(INDEX('Expenses Raw Data'!$C$13:$BJ$94,MATCH(Expenses!$E77,'Expenses Raw Data'!$B$13:$B$21,0),MATCH(CONCATENATE($D77,Q$7),'Expenses Raw Data'!$C$10:$BJ$10,0)),"NA")</f>
        <v>1174.5829155467629</v>
      </c>
      <c r="R77" s="9">
        <f>IFERROR(INDEX('Expenses Raw Data'!$C$13:$BJ$94,MATCH(Expenses!$E77,'Expenses Raw Data'!$B$13:$B$21,0),MATCH(CONCATENATE($D77,R$7),'Expenses Raw Data'!$C$10:$BJ$10,0)),"NA")</f>
        <v>1209.8204030131658</v>
      </c>
    </row>
    <row r="78" spans="1:18" x14ac:dyDescent="0.25">
      <c r="C78" s="1" t="str">
        <f t="shared" si="24"/>
        <v>Loyola's Family Restaurant</v>
      </c>
      <c r="D78" s="27">
        <f t="shared" si="24"/>
        <v>5</v>
      </c>
      <c r="E78" s="1" t="str">
        <f t="shared" si="25"/>
        <v>DONUTS</v>
      </c>
      <c r="G78" s="9">
        <f>IFERROR(INDEX('Expenses Raw Data'!$C$13:$BJ$94,MATCH(Expenses!$E78,'Expenses Raw Data'!$B$13:$B$21,0),MATCH(CONCATENATE($D78,G$7),'Expenses Raw Data'!$C$10:$BJ$10,0)),"NA")</f>
        <v>125</v>
      </c>
      <c r="H78" s="9">
        <f>IFERROR(INDEX('Expenses Raw Data'!$C$13:$BJ$94,MATCH(Expenses!$E78,'Expenses Raw Data'!$B$13:$B$21,0),MATCH(CONCATENATE($D78,H$7),'Expenses Raw Data'!$C$10:$BJ$10,0)),"NA")</f>
        <v>125</v>
      </c>
      <c r="I78" s="9">
        <f>IFERROR(INDEX('Expenses Raw Data'!$C$13:$BJ$94,MATCH(Expenses!$E78,'Expenses Raw Data'!$B$13:$B$21,0),MATCH(CONCATENATE($D78,I$7),'Expenses Raw Data'!$C$10:$BJ$10,0)),"NA")</f>
        <v>125</v>
      </c>
      <c r="J78" s="9">
        <f>IFERROR(INDEX('Expenses Raw Data'!$C$13:$BJ$94,MATCH(Expenses!$E78,'Expenses Raw Data'!$B$13:$B$21,0),MATCH(CONCATENATE($D78,J$7),'Expenses Raw Data'!$C$10:$BJ$10,0)),"NA")</f>
        <v>125</v>
      </c>
      <c r="K78" s="9">
        <f>IFERROR(INDEX('Expenses Raw Data'!$C$13:$BJ$94,MATCH(Expenses!$E78,'Expenses Raw Data'!$B$13:$B$21,0),MATCH(CONCATENATE($D78,K$7),'Expenses Raw Data'!$C$10:$BJ$10,0)),"NA")</f>
        <v>125</v>
      </c>
      <c r="L78" s="9">
        <f>IFERROR(INDEX('Expenses Raw Data'!$C$13:$BJ$94,MATCH(Expenses!$E78,'Expenses Raw Data'!$B$13:$B$21,0),MATCH(CONCATENATE($D78,L$7),'Expenses Raw Data'!$C$10:$BJ$10,0)),"NA")</f>
        <v>125</v>
      </c>
      <c r="M78" s="9">
        <f>IFERROR(INDEX('Expenses Raw Data'!$C$13:$BJ$94,MATCH(Expenses!$E78,'Expenses Raw Data'!$B$13:$B$21,0),MATCH(CONCATENATE($D78,M$7),'Expenses Raw Data'!$C$10:$BJ$10,0)),"NA")</f>
        <v>125</v>
      </c>
      <c r="N78" s="9">
        <f>IFERROR(INDEX('Expenses Raw Data'!$C$13:$BJ$94,MATCH(Expenses!$E78,'Expenses Raw Data'!$B$13:$B$21,0),MATCH(CONCATENATE($D78,N$7),'Expenses Raw Data'!$C$10:$BJ$10,0)),"NA")</f>
        <v>125</v>
      </c>
      <c r="O78" s="9">
        <f>IFERROR(INDEX('Expenses Raw Data'!$C$13:$BJ$94,MATCH(Expenses!$E78,'Expenses Raw Data'!$B$13:$B$21,0),MATCH(CONCATENATE($D78,O$7),'Expenses Raw Data'!$C$10:$BJ$10,0)),"NA")</f>
        <v>125</v>
      </c>
      <c r="P78" s="9">
        <f>IFERROR(INDEX('Expenses Raw Data'!$C$13:$BJ$94,MATCH(Expenses!$E78,'Expenses Raw Data'!$B$13:$B$21,0),MATCH(CONCATENATE($D78,P$7),'Expenses Raw Data'!$C$10:$BJ$10,0)),"NA")</f>
        <v>125</v>
      </c>
      <c r="Q78" s="9">
        <f>IFERROR(INDEX('Expenses Raw Data'!$C$13:$BJ$94,MATCH(Expenses!$E78,'Expenses Raw Data'!$B$13:$B$21,0),MATCH(CONCATENATE($D78,Q$7),'Expenses Raw Data'!$C$10:$BJ$10,0)),"NA")</f>
        <v>125</v>
      </c>
      <c r="R78" s="9">
        <f>IFERROR(INDEX('Expenses Raw Data'!$C$13:$BJ$94,MATCH(Expenses!$E78,'Expenses Raw Data'!$B$13:$B$21,0),MATCH(CONCATENATE($D78,R$7),'Expenses Raw Data'!$C$10:$BJ$10,0)),"NA")</f>
        <v>125</v>
      </c>
    </row>
    <row r="79" spans="1:18" s="1" customFormat="1" ht="5.0999999999999996" customHeight="1" x14ac:dyDescent="0.25">
      <c r="A79" s="8"/>
      <c r="D79" s="28"/>
      <c r="F79" s="3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s="1" customFormat="1" x14ac:dyDescent="0.25">
      <c r="A80" s="8"/>
      <c r="C80" s="21" t="s">
        <v>3</v>
      </c>
      <c r="D80" s="21"/>
      <c r="E80" s="22"/>
      <c r="F80" s="24"/>
      <c r="G80" s="23">
        <f t="shared" ref="G80:R80" si="26">SUBTOTAL(9,G74:G78)</f>
        <v>2273</v>
      </c>
      <c r="H80" s="23">
        <f t="shared" si="26"/>
        <v>2324.9030000000002</v>
      </c>
      <c r="I80" s="23">
        <f t="shared" si="26"/>
        <v>2378.1150310000003</v>
      </c>
      <c r="J80" s="23">
        <f t="shared" si="26"/>
        <v>2432.6704217270003</v>
      </c>
      <c r="K80" s="23">
        <f t="shared" si="26"/>
        <v>2488.6044315833592</v>
      </c>
      <c r="L80" s="23">
        <f t="shared" si="26"/>
        <v>2545.9532765608815</v>
      </c>
      <c r="M80" s="23">
        <f t="shared" si="26"/>
        <v>2604.7541558914036</v>
      </c>
      <c r="N80" s="23">
        <f t="shared" si="26"/>
        <v>2665.0452794551393</v>
      </c>
      <c r="O80" s="23">
        <f t="shared" si="26"/>
        <v>2726.8658959686468</v>
      </c>
      <c r="P80" s="23">
        <f t="shared" si="26"/>
        <v>2790.2563219749381</v>
      </c>
      <c r="Q80" s="23">
        <f t="shared" si="26"/>
        <v>2855.2579716588953</v>
      </c>
      <c r="R80" s="23">
        <f t="shared" si="26"/>
        <v>2921.9133875118332</v>
      </c>
    </row>
    <row r="82" spans="1:18" s="1" customFormat="1" x14ac:dyDescent="0.25">
      <c r="A82" s="8" t="s">
        <v>4</v>
      </c>
      <c r="B82" s="1" t="str">
        <f>E83</f>
        <v>BAGELS</v>
      </c>
      <c r="D82" s="28"/>
      <c r="F82" s="3"/>
    </row>
    <row r="83" spans="1:18" x14ac:dyDescent="0.25">
      <c r="C83" s="1" t="str">
        <f t="shared" ref="C83:D87" si="27">C74</f>
        <v>Central Perk</v>
      </c>
      <c r="D83" s="27">
        <f t="shared" si="27"/>
        <v>1</v>
      </c>
      <c r="E83" s="6" t="str">
        <f>'Expenses Raw Data'!B21</f>
        <v>BAGELS</v>
      </c>
      <c r="F83" s="20"/>
      <c r="G83" s="9">
        <f>IFERROR(INDEX('Expenses Raw Data'!$C$13:$BJ$94,MATCH(Expenses!$E83,'Expenses Raw Data'!$B$13:$B$21,0),MATCH(CONCATENATE($D83,G$7),'Expenses Raw Data'!$C$10:$BJ$10,0)),"NA")</f>
        <v>54</v>
      </c>
      <c r="H83" s="9">
        <f>IFERROR(INDEX('Expenses Raw Data'!$C$13:$BJ$94,MATCH(Expenses!$E83,'Expenses Raw Data'!$B$13:$B$21,0),MATCH(CONCATENATE($D83,H$7),'Expenses Raw Data'!$C$10:$BJ$10,0)),"NA")</f>
        <v>55.349999999999994</v>
      </c>
      <c r="I83" s="9">
        <f>IFERROR(INDEX('Expenses Raw Data'!$C$13:$BJ$94,MATCH(Expenses!$E83,'Expenses Raw Data'!$B$13:$B$21,0),MATCH(CONCATENATE($D83,I$7),'Expenses Raw Data'!$C$10:$BJ$10,0)),"NA")</f>
        <v>56.733749999999986</v>
      </c>
      <c r="J83" s="9">
        <f>IFERROR(INDEX('Expenses Raw Data'!$C$13:$BJ$94,MATCH(Expenses!$E83,'Expenses Raw Data'!$B$13:$B$21,0),MATCH(CONCATENATE($D83,J$7),'Expenses Raw Data'!$C$10:$BJ$10,0)),"NA")</f>
        <v>58.152093749999977</v>
      </c>
      <c r="K83" s="9">
        <f>IFERROR(INDEX('Expenses Raw Data'!$C$13:$BJ$94,MATCH(Expenses!$E83,'Expenses Raw Data'!$B$13:$B$21,0),MATCH(CONCATENATE($D83,K$7),'Expenses Raw Data'!$C$10:$BJ$10,0)),"NA")</f>
        <v>59.605896093749969</v>
      </c>
      <c r="L83" s="9">
        <f>IFERROR(INDEX('Expenses Raw Data'!$C$13:$BJ$94,MATCH(Expenses!$E83,'Expenses Raw Data'!$B$13:$B$21,0),MATCH(CONCATENATE($D83,L$7),'Expenses Raw Data'!$C$10:$BJ$10,0)),"NA")</f>
        <v>61.096043496093714</v>
      </c>
      <c r="M83" s="9">
        <f>IFERROR(INDEX('Expenses Raw Data'!$C$13:$BJ$94,MATCH(Expenses!$E83,'Expenses Raw Data'!$B$13:$B$21,0),MATCH(CONCATENATE($D83,M$7),'Expenses Raw Data'!$C$10:$BJ$10,0)),"NA")</f>
        <v>62.623444583496052</v>
      </c>
      <c r="N83" s="9">
        <f>IFERROR(INDEX('Expenses Raw Data'!$C$13:$BJ$94,MATCH(Expenses!$E83,'Expenses Raw Data'!$B$13:$B$21,0),MATCH(CONCATENATE($D83,N$7),'Expenses Raw Data'!$C$10:$BJ$10,0)),"NA")</f>
        <v>64.189030698083442</v>
      </c>
      <c r="O83" s="9">
        <f>IFERROR(INDEX('Expenses Raw Data'!$C$13:$BJ$94,MATCH(Expenses!$E83,'Expenses Raw Data'!$B$13:$B$21,0),MATCH(CONCATENATE($D83,O$7),'Expenses Raw Data'!$C$10:$BJ$10,0)),"NA")</f>
        <v>65.793756465535523</v>
      </c>
      <c r="P83" s="9">
        <f>IFERROR(INDEX('Expenses Raw Data'!$C$13:$BJ$94,MATCH(Expenses!$E83,'Expenses Raw Data'!$B$13:$B$21,0),MATCH(CONCATENATE($D83,P$7),'Expenses Raw Data'!$C$10:$BJ$10,0)),"NA")</f>
        <v>67.438600377173898</v>
      </c>
      <c r="Q83" s="9">
        <f>IFERROR(INDEX('Expenses Raw Data'!$C$13:$BJ$94,MATCH(Expenses!$E83,'Expenses Raw Data'!$B$13:$B$21,0),MATCH(CONCATENATE($D83,Q$7),'Expenses Raw Data'!$C$10:$BJ$10,0)),"NA")</f>
        <v>69.124565386603237</v>
      </c>
      <c r="R83" s="9">
        <f>IFERROR(INDEX('Expenses Raw Data'!$C$13:$BJ$94,MATCH(Expenses!$E83,'Expenses Raw Data'!$B$13:$B$21,0),MATCH(CONCATENATE($D83,R$7),'Expenses Raw Data'!$C$10:$BJ$10,0)),"NA")</f>
        <v>70.852679521268314</v>
      </c>
    </row>
    <row r="84" spans="1:18" x14ac:dyDescent="0.25">
      <c r="C84" s="1" t="str">
        <f t="shared" si="27"/>
        <v>Tom's Restaurant</v>
      </c>
      <c r="D84" s="27">
        <f t="shared" si="27"/>
        <v>2</v>
      </c>
      <c r="E84" s="1" t="str">
        <f>E83</f>
        <v>BAGELS</v>
      </c>
      <c r="G84" s="9">
        <f>IFERROR(INDEX('Expenses Raw Data'!$C$13:$BJ$94,MATCH(Expenses!$E84,'Expenses Raw Data'!$B$13:$B$21,0),MATCH(CONCATENATE($D84,G$7),'Expenses Raw Data'!$C$10:$BJ$10,0)),"NA")</f>
        <v>270</v>
      </c>
      <c r="H84" s="9">
        <f>IFERROR(INDEX('Expenses Raw Data'!$C$13:$BJ$94,MATCH(Expenses!$E84,'Expenses Raw Data'!$B$13:$B$21,0),MATCH(CONCATENATE($D84,H$7),'Expenses Raw Data'!$C$10:$BJ$10,0)),"NA")</f>
        <v>275.39999999999998</v>
      </c>
      <c r="I84" s="9">
        <f>IFERROR(INDEX('Expenses Raw Data'!$C$13:$BJ$94,MATCH(Expenses!$E84,'Expenses Raw Data'!$B$13:$B$21,0),MATCH(CONCATENATE($D84,I$7),'Expenses Raw Data'!$C$10:$BJ$10,0)),"NA")</f>
        <v>280.90799999999996</v>
      </c>
      <c r="J84" s="9">
        <f>IFERROR(INDEX('Expenses Raw Data'!$C$13:$BJ$94,MATCH(Expenses!$E84,'Expenses Raw Data'!$B$13:$B$21,0),MATCH(CONCATENATE($D84,J$7),'Expenses Raw Data'!$C$10:$BJ$10,0)),"NA")</f>
        <v>286.52615999999995</v>
      </c>
      <c r="K84" s="9">
        <f>IFERROR(INDEX('Expenses Raw Data'!$C$13:$BJ$94,MATCH(Expenses!$E84,'Expenses Raw Data'!$B$13:$B$21,0),MATCH(CONCATENATE($D84,K$7),'Expenses Raw Data'!$C$10:$BJ$10,0)),"NA")</f>
        <v>292.25668319999994</v>
      </c>
      <c r="L84" s="9">
        <f>IFERROR(INDEX('Expenses Raw Data'!$C$13:$BJ$94,MATCH(Expenses!$E84,'Expenses Raw Data'!$B$13:$B$21,0),MATCH(CONCATENATE($D84,L$7),'Expenses Raw Data'!$C$10:$BJ$10,0)),"NA")</f>
        <v>298.10181686399994</v>
      </c>
      <c r="M84" s="9">
        <f>IFERROR(INDEX('Expenses Raw Data'!$C$13:$BJ$94,MATCH(Expenses!$E84,'Expenses Raw Data'!$B$13:$B$21,0),MATCH(CONCATENATE($D84,M$7),'Expenses Raw Data'!$C$10:$BJ$10,0)),"NA")</f>
        <v>304.06385320127993</v>
      </c>
      <c r="N84" s="9">
        <f>IFERROR(INDEX('Expenses Raw Data'!$C$13:$BJ$94,MATCH(Expenses!$E84,'Expenses Raw Data'!$B$13:$B$21,0),MATCH(CONCATENATE($D84,N$7),'Expenses Raw Data'!$C$10:$BJ$10,0)),"NA")</f>
        <v>310.14513026530551</v>
      </c>
      <c r="O84" s="9">
        <f>IFERROR(INDEX('Expenses Raw Data'!$C$13:$BJ$94,MATCH(Expenses!$E84,'Expenses Raw Data'!$B$13:$B$21,0),MATCH(CONCATENATE($D84,O$7),'Expenses Raw Data'!$C$10:$BJ$10,0)),"NA")</f>
        <v>316.34803287061163</v>
      </c>
      <c r="P84" s="9">
        <f>IFERROR(INDEX('Expenses Raw Data'!$C$13:$BJ$94,MATCH(Expenses!$E84,'Expenses Raw Data'!$B$13:$B$21,0),MATCH(CONCATENATE($D84,P$7),'Expenses Raw Data'!$C$10:$BJ$10,0)),"NA")</f>
        <v>322.67499352802389</v>
      </c>
      <c r="Q84" s="9">
        <f>IFERROR(INDEX('Expenses Raw Data'!$C$13:$BJ$94,MATCH(Expenses!$E84,'Expenses Raw Data'!$B$13:$B$21,0),MATCH(CONCATENATE($D84,Q$7),'Expenses Raw Data'!$C$10:$BJ$10,0)),"NA")</f>
        <v>329.1284933985844</v>
      </c>
      <c r="R84" s="9">
        <f>IFERROR(INDEX('Expenses Raw Data'!$C$13:$BJ$94,MATCH(Expenses!$E84,'Expenses Raw Data'!$B$13:$B$21,0),MATCH(CONCATENATE($D84,R$7),'Expenses Raw Data'!$C$10:$BJ$10,0)),"NA")</f>
        <v>335.7110632665561</v>
      </c>
    </row>
    <row r="85" spans="1:18" x14ac:dyDescent="0.25">
      <c r="C85" s="1" t="str">
        <f t="shared" si="27"/>
        <v>Monk's Café</v>
      </c>
      <c r="D85" s="27">
        <f t="shared" si="27"/>
        <v>3</v>
      </c>
      <c r="E85" s="1" t="str">
        <f>E84</f>
        <v>BAGELS</v>
      </c>
      <c r="G85" s="9">
        <f>IFERROR(INDEX('Expenses Raw Data'!$C$13:$BJ$94,MATCH(Expenses!$E85,'Expenses Raw Data'!$B$13:$B$21,0),MATCH(CONCATENATE($D85,G$7),'Expenses Raw Data'!$C$10:$BJ$10,0)),"NA")</f>
        <v>85</v>
      </c>
      <c r="H85" s="9">
        <f>IFERROR(INDEX('Expenses Raw Data'!$C$13:$BJ$94,MATCH(Expenses!$E85,'Expenses Raw Data'!$B$13:$B$21,0),MATCH(CONCATENATE($D85,H$7),'Expenses Raw Data'!$C$10:$BJ$10,0)),"NA")</f>
        <v>86.444999999999993</v>
      </c>
      <c r="I85" s="9">
        <f>IFERROR(INDEX('Expenses Raw Data'!$C$13:$BJ$94,MATCH(Expenses!$E85,'Expenses Raw Data'!$B$13:$B$21,0),MATCH(CONCATENATE($D85,I$7),'Expenses Raw Data'!$C$10:$BJ$10,0)),"NA")</f>
        <v>87.914564999999982</v>
      </c>
      <c r="J85" s="9">
        <f>IFERROR(INDEX('Expenses Raw Data'!$C$13:$BJ$94,MATCH(Expenses!$E85,'Expenses Raw Data'!$B$13:$B$21,0),MATCH(CONCATENATE($D85,J$7),'Expenses Raw Data'!$C$10:$BJ$10,0)),"NA")</f>
        <v>89.409112604999976</v>
      </c>
      <c r="K85" s="9">
        <f>IFERROR(INDEX('Expenses Raw Data'!$C$13:$BJ$94,MATCH(Expenses!$E85,'Expenses Raw Data'!$B$13:$B$21,0),MATCH(CONCATENATE($D85,K$7),'Expenses Raw Data'!$C$10:$BJ$10,0)),"NA")</f>
        <v>90.92906751928497</v>
      </c>
      <c r="L85" s="9">
        <f>IFERROR(INDEX('Expenses Raw Data'!$C$13:$BJ$94,MATCH(Expenses!$E85,'Expenses Raw Data'!$B$13:$B$21,0),MATCH(CONCATENATE($D85,L$7),'Expenses Raw Data'!$C$10:$BJ$10,0)),"NA")</f>
        <v>92.474861667112805</v>
      </c>
      <c r="M85" s="9">
        <f>IFERROR(INDEX('Expenses Raw Data'!$C$13:$BJ$94,MATCH(Expenses!$E85,'Expenses Raw Data'!$B$13:$B$21,0),MATCH(CONCATENATE($D85,M$7),'Expenses Raw Data'!$C$10:$BJ$10,0)),"NA")</f>
        <v>94.046934315453711</v>
      </c>
      <c r="N85" s="9">
        <f>IFERROR(INDEX('Expenses Raw Data'!$C$13:$BJ$94,MATCH(Expenses!$E85,'Expenses Raw Data'!$B$13:$B$21,0),MATCH(CONCATENATE($D85,N$7),'Expenses Raw Data'!$C$10:$BJ$10,0)),"NA")</f>
        <v>95.645732198816418</v>
      </c>
      <c r="O85" s="9">
        <f>IFERROR(INDEX('Expenses Raw Data'!$C$13:$BJ$94,MATCH(Expenses!$E85,'Expenses Raw Data'!$B$13:$B$21,0),MATCH(CONCATENATE($D85,O$7),'Expenses Raw Data'!$C$10:$BJ$10,0)),"NA")</f>
        <v>97.271709646196285</v>
      </c>
      <c r="P85" s="9">
        <f>IFERROR(INDEX('Expenses Raw Data'!$C$13:$BJ$94,MATCH(Expenses!$E85,'Expenses Raw Data'!$B$13:$B$21,0),MATCH(CONCATENATE($D85,P$7),'Expenses Raw Data'!$C$10:$BJ$10,0)),"NA")</f>
        <v>98.925328710181617</v>
      </c>
      <c r="Q85" s="9">
        <f>IFERROR(INDEX('Expenses Raw Data'!$C$13:$BJ$94,MATCH(Expenses!$E85,'Expenses Raw Data'!$B$13:$B$21,0),MATCH(CONCATENATE($D85,Q$7),'Expenses Raw Data'!$C$10:$BJ$10,0)),"NA")</f>
        <v>100.6070592982547</v>
      </c>
      <c r="R85" s="9">
        <f>IFERROR(INDEX('Expenses Raw Data'!$C$13:$BJ$94,MATCH(Expenses!$E85,'Expenses Raw Data'!$B$13:$B$21,0),MATCH(CONCATENATE($D85,R$7),'Expenses Raw Data'!$C$10:$BJ$10,0)),"NA")</f>
        <v>102.31737930632502</v>
      </c>
    </row>
    <row r="86" spans="1:18" x14ac:dyDescent="0.25">
      <c r="C86" s="1" t="str">
        <f t="shared" si="27"/>
        <v>Café Nervosa</v>
      </c>
      <c r="D86" s="27">
        <f t="shared" si="27"/>
        <v>4</v>
      </c>
      <c r="E86" s="1" t="str">
        <f t="shared" ref="E86:E87" si="28">E85</f>
        <v>BAGELS</v>
      </c>
      <c r="G86" s="9">
        <f>IFERROR(INDEX('Expenses Raw Data'!$C$13:$BJ$94,MATCH(Expenses!$E86,'Expenses Raw Data'!$B$13:$B$21,0),MATCH(CONCATENATE($D86,G$7),'Expenses Raw Data'!$C$10:$BJ$10,0)),"NA")</f>
        <v>95</v>
      </c>
      <c r="H86" s="9">
        <f>IFERROR(INDEX('Expenses Raw Data'!$C$13:$BJ$94,MATCH(Expenses!$E86,'Expenses Raw Data'!$B$13:$B$21,0),MATCH(CONCATENATE($D86,H$7),'Expenses Raw Data'!$C$10:$BJ$10,0)),"NA")</f>
        <v>97.850000000000009</v>
      </c>
      <c r="I86" s="9">
        <f>IFERROR(INDEX('Expenses Raw Data'!$C$13:$BJ$94,MATCH(Expenses!$E86,'Expenses Raw Data'!$B$13:$B$21,0),MATCH(CONCATENATE($D86,I$7),'Expenses Raw Data'!$C$10:$BJ$10,0)),"NA")</f>
        <v>100.78550000000001</v>
      </c>
      <c r="J86" s="9">
        <f>IFERROR(INDEX('Expenses Raw Data'!$C$13:$BJ$94,MATCH(Expenses!$E86,'Expenses Raw Data'!$B$13:$B$21,0),MATCH(CONCATENATE($D86,J$7),'Expenses Raw Data'!$C$10:$BJ$10,0)),"NA")</f>
        <v>103.80906500000002</v>
      </c>
      <c r="K86" s="9">
        <f>IFERROR(INDEX('Expenses Raw Data'!$C$13:$BJ$94,MATCH(Expenses!$E86,'Expenses Raw Data'!$B$13:$B$21,0),MATCH(CONCATENATE($D86,K$7),'Expenses Raw Data'!$C$10:$BJ$10,0)),"NA")</f>
        <v>106.92333695000002</v>
      </c>
      <c r="L86" s="9">
        <f>IFERROR(INDEX('Expenses Raw Data'!$C$13:$BJ$94,MATCH(Expenses!$E86,'Expenses Raw Data'!$B$13:$B$21,0),MATCH(CONCATENATE($D86,L$7),'Expenses Raw Data'!$C$10:$BJ$10,0)),"NA")</f>
        <v>110.13103705850003</v>
      </c>
      <c r="M86" s="9">
        <f>IFERROR(INDEX('Expenses Raw Data'!$C$13:$BJ$94,MATCH(Expenses!$E86,'Expenses Raw Data'!$B$13:$B$21,0),MATCH(CONCATENATE($D86,M$7),'Expenses Raw Data'!$C$10:$BJ$10,0)),"NA")</f>
        <v>113.43496817025503</v>
      </c>
      <c r="N86" s="9">
        <f>IFERROR(INDEX('Expenses Raw Data'!$C$13:$BJ$94,MATCH(Expenses!$E86,'Expenses Raw Data'!$B$13:$B$21,0),MATCH(CONCATENATE($D86,N$7),'Expenses Raw Data'!$C$10:$BJ$10,0)),"NA")</f>
        <v>116.83801721536268</v>
      </c>
      <c r="O86" s="9">
        <f>IFERROR(INDEX('Expenses Raw Data'!$C$13:$BJ$94,MATCH(Expenses!$E86,'Expenses Raw Data'!$B$13:$B$21,0),MATCH(CONCATENATE($D86,O$7),'Expenses Raw Data'!$C$10:$BJ$10,0)),"NA")</f>
        <v>120.34315773182357</v>
      </c>
      <c r="P86" s="9">
        <f>IFERROR(INDEX('Expenses Raw Data'!$C$13:$BJ$94,MATCH(Expenses!$E86,'Expenses Raw Data'!$B$13:$B$21,0),MATCH(CONCATENATE($D86,P$7),'Expenses Raw Data'!$C$10:$BJ$10,0)),"NA")</f>
        <v>123.95345246377828</v>
      </c>
      <c r="Q86" s="9">
        <f>IFERROR(INDEX('Expenses Raw Data'!$C$13:$BJ$94,MATCH(Expenses!$E86,'Expenses Raw Data'!$B$13:$B$21,0),MATCH(CONCATENATE($D86,Q$7),'Expenses Raw Data'!$C$10:$BJ$10,0)),"NA")</f>
        <v>127.67205603769163</v>
      </c>
      <c r="R86" s="9">
        <f>IFERROR(INDEX('Expenses Raw Data'!$C$13:$BJ$94,MATCH(Expenses!$E86,'Expenses Raw Data'!$B$13:$B$21,0),MATCH(CONCATENATE($D86,R$7),'Expenses Raw Data'!$C$10:$BJ$10,0)),"NA")</f>
        <v>131.50221771882238</v>
      </c>
    </row>
    <row r="87" spans="1:18" x14ac:dyDescent="0.25">
      <c r="C87" s="1" t="str">
        <f t="shared" si="27"/>
        <v>Loyola's Family Restaurant</v>
      </c>
      <c r="D87" s="27">
        <f t="shared" si="27"/>
        <v>5</v>
      </c>
      <c r="E87" s="1" t="str">
        <f t="shared" si="28"/>
        <v>BAGELS</v>
      </c>
      <c r="G87" s="9">
        <f>IFERROR(INDEX('Expenses Raw Data'!$C$13:$BJ$94,MATCH(Expenses!$E87,'Expenses Raw Data'!$B$13:$B$21,0),MATCH(CONCATENATE($D87,G$7),'Expenses Raw Data'!$C$10:$BJ$10,0)),"NA")</f>
        <v>98</v>
      </c>
      <c r="H87" s="9">
        <f>IFERROR(INDEX('Expenses Raw Data'!$C$13:$BJ$94,MATCH(Expenses!$E87,'Expenses Raw Data'!$B$13:$B$21,0),MATCH(CONCATENATE($D87,H$7),'Expenses Raw Data'!$C$10:$BJ$10,0)),"NA")</f>
        <v>98</v>
      </c>
      <c r="I87" s="9">
        <f>IFERROR(INDEX('Expenses Raw Data'!$C$13:$BJ$94,MATCH(Expenses!$E87,'Expenses Raw Data'!$B$13:$B$21,0),MATCH(CONCATENATE($D87,I$7),'Expenses Raw Data'!$C$10:$BJ$10,0)),"NA")</f>
        <v>98</v>
      </c>
      <c r="J87" s="9">
        <f>IFERROR(INDEX('Expenses Raw Data'!$C$13:$BJ$94,MATCH(Expenses!$E87,'Expenses Raw Data'!$B$13:$B$21,0),MATCH(CONCATENATE($D87,J$7),'Expenses Raw Data'!$C$10:$BJ$10,0)),"NA")</f>
        <v>98</v>
      </c>
      <c r="K87" s="9">
        <f>IFERROR(INDEX('Expenses Raw Data'!$C$13:$BJ$94,MATCH(Expenses!$E87,'Expenses Raw Data'!$B$13:$B$21,0),MATCH(CONCATENATE($D87,K$7),'Expenses Raw Data'!$C$10:$BJ$10,0)),"NA")</f>
        <v>98</v>
      </c>
      <c r="L87" s="9">
        <f>IFERROR(INDEX('Expenses Raw Data'!$C$13:$BJ$94,MATCH(Expenses!$E87,'Expenses Raw Data'!$B$13:$B$21,0),MATCH(CONCATENATE($D87,L$7),'Expenses Raw Data'!$C$10:$BJ$10,0)),"NA")</f>
        <v>98</v>
      </c>
      <c r="M87" s="9">
        <f>IFERROR(INDEX('Expenses Raw Data'!$C$13:$BJ$94,MATCH(Expenses!$E87,'Expenses Raw Data'!$B$13:$B$21,0),MATCH(CONCATENATE($D87,M$7),'Expenses Raw Data'!$C$10:$BJ$10,0)),"NA")</f>
        <v>98</v>
      </c>
      <c r="N87" s="9">
        <f>IFERROR(INDEX('Expenses Raw Data'!$C$13:$BJ$94,MATCH(Expenses!$E87,'Expenses Raw Data'!$B$13:$B$21,0),MATCH(CONCATENATE($D87,N$7),'Expenses Raw Data'!$C$10:$BJ$10,0)),"NA")</f>
        <v>98</v>
      </c>
      <c r="O87" s="9">
        <f>IFERROR(INDEX('Expenses Raw Data'!$C$13:$BJ$94,MATCH(Expenses!$E87,'Expenses Raw Data'!$B$13:$B$21,0),MATCH(CONCATENATE($D87,O$7),'Expenses Raw Data'!$C$10:$BJ$10,0)),"NA")</f>
        <v>98</v>
      </c>
      <c r="P87" s="9">
        <f>IFERROR(INDEX('Expenses Raw Data'!$C$13:$BJ$94,MATCH(Expenses!$E87,'Expenses Raw Data'!$B$13:$B$21,0),MATCH(CONCATENATE($D87,P$7),'Expenses Raw Data'!$C$10:$BJ$10,0)),"NA")</f>
        <v>98</v>
      </c>
      <c r="Q87" s="9">
        <f>IFERROR(INDEX('Expenses Raw Data'!$C$13:$BJ$94,MATCH(Expenses!$E87,'Expenses Raw Data'!$B$13:$B$21,0),MATCH(CONCATENATE($D87,Q$7),'Expenses Raw Data'!$C$10:$BJ$10,0)),"NA")</f>
        <v>98</v>
      </c>
      <c r="R87" s="9">
        <f>IFERROR(INDEX('Expenses Raw Data'!$C$13:$BJ$94,MATCH(Expenses!$E87,'Expenses Raw Data'!$B$13:$B$21,0),MATCH(CONCATENATE($D87,R$7),'Expenses Raw Data'!$C$10:$BJ$10,0)),"NA")</f>
        <v>98</v>
      </c>
    </row>
    <row r="88" spans="1:18" s="1" customFormat="1" ht="5.0999999999999996" customHeight="1" x14ac:dyDescent="0.25">
      <c r="A88" s="8"/>
      <c r="D88" s="28"/>
      <c r="F88" s="3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s="1" customFormat="1" x14ac:dyDescent="0.25">
      <c r="A89" s="8"/>
      <c r="C89" s="21" t="s">
        <v>3</v>
      </c>
      <c r="D89" s="21"/>
      <c r="E89" s="22"/>
      <c r="F89" s="24"/>
      <c r="G89" s="23">
        <f t="shared" ref="G89:R89" si="29">SUBTOTAL(9,G83:G87)</f>
        <v>602</v>
      </c>
      <c r="H89" s="23">
        <f t="shared" si="29"/>
        <v>613.04499999999996</v>
      </c>
      <c r="I89" s="23">
        <f t="shared" si="29"/>
        <v>624.341815</v>
      </c>
      <c r="J89" s="23">
        <f t="shared" si="29"/>
        <v>635.89643135499989</v>
      </c>
      <c r="K89" s="23">
        <f t="shared" si="29"/>
        <v>647.71498376303487</v>
      </c>
      <c r="L89" s="23">
        <f t="shared" si="29"/>
        <v>659.80375908570647</v>
      </c>
      <c r="M89" s="23">
        <f t="shared" si="29"/>
        <v>672.16920027048468</v>
      </c>
      <c r="N89" s="23">
        <f t="shared" si="29"/>
        <v>684.81791037756807</v>
      </c>
      <c r="O89" s="23">
        <f t="shared" si="29"/>
        <v>697.75665671416698</v>
      </c>
      <c r="P89" s="23">
        <f t="shared" si="29"/>
        <v>710.99237507915768</v>
      </c>
      <c r="Q89" s="23">
        <f t="shared" si="29"/>
        <v>724.53217412113395</v>
      </c>
      <c r="R89" s="23">
        <f t="shared" si="29"/>
        <v>738.38333981297183</v>
      </c>
    </row>
    <row r="91" spans="1:18" s="1" customFormat="1" ht="15.75" thickBot="1" x14ac:dyDescent="0.3">
      <c r="A91" s="8"/>
      <c r="B91" s="34" t="s">
        <v>21</v>
      </c>
      <c r="C91" s="31"/>
      <c r="D91" s="32"/>
      <c r="E91" s="31"/>
      <c r="F91" s="33"/>
      <c r="G91" s="30">
        <f>SUBTOTAL(9,G11:G89)</f>
        <v>121179.56000000001</v>
      </c>
      <c r="H91" s="30">
        <f t="shared" ref="H91:R91" si="30">SUBTOTAL(9,H11:H89)</f>
        <v>123439.74384000001</v>
      </c>
      <c r="I91" s="30">
        <f t="shared" si="30"/>
        <v>125754.71308977998</v>
      </c>
      <c r="J91" s="30">
        <f t="shared" si="30"/>
        <v>128125.84787230323</v>
      </c>
      <c r="K91" s="30">
        <f t="shared" si="30"/>
        <v>130554.5642562709</v>
      </c>
      <c r="L91" s="30">
        <f t="shared" si="30"/>
        <v>133042.315218681</v>
      </c>
      <c r="M91" s="30">
        <f t="shared" si="30"/>
        <v>135590.5916337489</v>
      </c>
      <c r="N91" s="30">
        <f t="shared" si="30"/>
        <v>138200.92328892439</v>
      </c>
      <c r="O91" s="30">
        <f t="shared" si="30"/>
        <v>140874.87992876035</v>
      </c>
      <c r="P91" s="30">
        <f t="shared" si="30"/>
        <v>143614.07232741188</v>
      </c>
      <c r="Q91" s="30">
        <f t="shared" si="30"/>
        <v>146420.15339056277</v>
      </c>
      <c r="R91" s="30">
        <f t="shared" si="30"/>
        <v>149294.8192876034</v>
      </c>
    </row>
    <row r="92" spans="1:18" s="1" customFormat="1" ht="15.75" thickTop="1" x14ac:dyDescent="0.25">
      <c r="A92" s="8"/>
      <c r="D92" s="28"/>
      <c r="F92" s="3"/>
    </row>
    <row r="93" spans="1:18" x14ac:dyDescent="0.25">
      <c r="A93" s="8" t="s">
        <v>4</v>
      </c>
      <c r="B93" s="1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3"/>
  <sheetViews>
    <sheetView workbookViewId="0">
      <pane xSplit="2" ySplit="12" topLeftCell="C13" activePane="bottomRight" state="frozen"/>
      <selection pane="topRight" activeCell="B1" sqref="B1"/>
      <selection pane="bottomLeft" activeCell="A10" sqref="A10"/>
      <selection pane="bottomRight" activeCell="C13" sqref="C13"/>
    </sheetView>
  </sheetViews>
  <sheetFormatPr defaultRowHeight="12.75" x14ac:dyDescent="0.2"/>
  <cols>
    <col min="1" max="1" width="1.7109375" style="11" customWidth="1"/>
    <col min="2" max="62" width="13.28515625" style="11" customWidth="1"/>
    <col min="63" max="16384" width="9.140625" style="11"/>
  </cols>
  <sheetData>
    <row r="1" spans="2:62" ht="5.0999999999999996" customHeight="1" x14ac:dyDescent="0.2"/>
    <row r="2" spans="2:62" ht="15" x14ac:dyDescent="0.25">
      <c r="B2" s="2" t="s">
        <v>18</v>
      </c>
    </row>
    <row r="3" spans="2:62" ht="15" x14ac:dyDescent="0.25">
      <c r="B3" s="2" t="s">
        <v>19</v>
      </c>
    </row>
    <row r="4" spans="2:62" ht="5.0999999999999996" customHeight="1" x14ac:dyDescent="0.2"/>
    <row r="5" spans="2:62" x14ac:dyDescent="0.2">
      <c r="B5" s="35" t="s">
        <v>22</v>
      </c>
      <c r="C5" s="12">
        <f>YEAR(C6)</f>
        <v>2019</v>
      </c>
      <c r="D5" s="12">
        <f t="shared" ref="D5:BJ5" si="0">YEAR(D6)</f>
        <v>2019</v>
      </c>
      <c r="E5" s="12">
        <f t="shared" si="0"/>
        <v>2019</v>
      </c>
      <c r="F5" s="12">
        <f t="shared" si="0"/>
        <v>2019</v>
      </c>
      <c r="G5" s="12">
        <f t="shared" si="0"/>
        <v>2019</v>
      </c>
      <c r="H5" s="12">
        <f t="shared" si="0"/>
        <v>2019</v>
      </c>
      <c r="I5" s="12">
        <f t="shared" si="0"/>
        <v>2019</v>
      </c>
      <c r="J5" s="12">
        <f t="shared" si="0"/>
        <v>2019</v>
      </c>
      <c r="K5" s="12">
        <f t="shared" si="0"/>
        <v>2019</v>
      </c>
      <c r="L5" s="12">
        <f t="shared" si="0"/>
        <v>2019</v>
      </c>
      <c r="M5" s="12">
        <f t="shared" si="0"/>
        <v>2019</v>
      </c>
      <c r="N5" s="12">
        <f t="shared" si="0"/>
        <v>2019</v>
      </c>
      <c r="O5" s="12">
        <f t="shared" si="0"/>
        <v>2019</v>
      </c>
      <c r="P5" s="12">
        <f t="shared" si="0"/>
        <v>2019</v>
      </c>
      <c r="Q5" s="12">
        <f t="shared" si="0"/>
        <v>2019</v>
      </c>
      <c r="R5" s="12">
        <f t="shared" si="0"/>
        <v>2019</v>
      </c>
      <c r="S5" s="12">
        <f t="shared" si="0"/>
        <v>2019</v>
      </c>
      <c r="T5" s="12">
        <f t="shared" si="0"/>
        <v>2019</v>
      </c>
      <c r="U5" s="12">
        <f t="shared" si="0"/>
        <v>2019</v>
      </c>
      <c r="V5" s="12">
        <f t="shared" si="0"/>
        <v>2019</v>
      </c>
      <c r="W5" s="12">
        <f t="shared" si="0"/>
        <v>2019</v>
      </c>
      <c r="X5" s="12">
        <f t="shared" si="0"/>
        <v>2019</v>
      </c>
      <c r="Y5" s="12">
        <f t="shared" si="0"/>
        <v>2019</v>
      </c>
      <c r="Z5" s="12">
        <f t="shared" si="0"/>
        <v>2019</v>
      </c>
      <c r="AA5" s="12">
        <f t="shared" si="0"/>
        <v>2019</v>
      </c>
      <c r="AB5" s="12">
        <f t="shared" si="0"/>
        <v>2019</v>
      </c>
      <c r="AC5" s="12">
        <f t="shared" si="0"/>
        <v>2019</v>
      </c>
      <c r="AD5" s="12">
        <f t="shared" si="0"/>
        <v>2019</v>
      </c>
      <c r="AE5" s="12">
        <f t="shared" si="0"/>
        <v>2019</v>
      </c>
      <c r="AF5" s="12">
        <f t="shared" si="0"/>
        <v>2019</v>
      </c>
      <c r="AG5" s="12">
        <f t="shared" si="0"/>
        <v>2019</v>
      </c>
      <c r="AH5" s="12">
        <f t="shared" si="0"/>
        <v>2019</v>
      </c>
      <c r="AI5" s="12">
        <f t="shared" si="0"/>
        <v>2019</v>
      </c>
      <c r="AJ5" s="12">
        <f t="shared" si="0"/>
        <v>2019</v>
      </c>
      <c r="AK5" s="12">
        <f t="shared" si="0"/>
        <v>2019</v>
      </c>
      <c r="AL5" s="12">
        <f t="shared" si="0"/>
        <v>2019</v>
      </c>
      <c r="AM5" s="12">
        <f t="shared" si="0"/>
        <v>2019</v>
      </c>
      <c r="AN5" s="12">
        <f t="shared" si="0"/>
        <v>2019</v>
      </c>
      <c r="AO5" s="12">
        <f t="shared" si="0"/>
        <v>2019</v>
      </c>
      <c r="AP5" s="12">
        <f t="shared" si="0"/>
        <v>2019</v>
      </c>
      <c r="AQ5" s="12">
        <f t="shared" si="0"/>
        <v>2019</v>
      </c>
      <c r="AR5" s="12">
        <f t="shared" si="0"/>
        <v>2019</v>
      </c>
      <c r="AS5" s="12">
        <f t="shared" si="0"/>
        <v>2019</v>
      </c>
      <c r="AT5" s="12">
        <f t="shared" si="0"/>
        <v>2019</v>
      </c>
      <c r="AU5" s="12">
        <f t="shared" si="0"/>
        <v>2019</v>
      </c>
      <c r="AV5" s="12">
        <f t="shared" si="0"/>
        <v>2019</v>
      </c>
      <c r="AW5" s="12">
        <f t="shared" si="0"/>
        <v>2019</v>
      </c>
      <c r="AX5" s="12">
        <f t="shared" si="0"/>
        <v>2019</v>
      </c>
      <c r="AY5" s="12">
        <f t="shared" si="0"/>
        <v>2019</v>
      </c>
      <c r="AZ5" s="12">
        <f t="shared" si="0"/>
        <v>2019</v>
      </c>
      <c r="BA5" s="12">
        <f t="shared" si="0"/>
        <v>2019</v>
      </c>
      <c r="BB5" s="12">
        <f t="shared" si="0"/>
        <v>2019</v>
      </c>
      <c r="BC5" s="12">
        <f t="shared" si="0"/>
        <v>2019</v>
      </c>
      <c r="BD5" s="12">
        <f t="shared" si="0"/>
        <v>2019</v>
      </c>
      <c r="BE5" s="12">
        <f t="shared" si="0"/>
        <v>2019</v>
      </c>
      <c r="BF5" s="12">
        <f t="shared" si="0"/>
        <v>2019</v>
      </c>
      <c r="BG5" s="12">
        <f t="shared" si="0"/>
        <v>2019</v>
      </c>
      <c r="BH5" s="12">
        <f t="shared" si="0"/>
        <v>2019</v>
      </c>
      <c r="BI5" s="12">
        <f t="shared" si="0"/>
        <v>2019</v>
      </c>
      <c r="BJ5" s="12">
        <f t="shared" si="0"/>
        <v>2019</v>
      </c>
    </row>
    <row r="6" spans="2:62" x14ac:dyDescent="0.2">
      <c r="B6" s="35" t="s">
        <v>23</v>
      </c>
      <c r="C6" s="13">
        <v>43496</v>
      </c>
      <c r="D6" s="14">
        <f>IF(D12=1,EOMONTH(C6,1),C6)</f>
        <v>43496</v>
      </c>
      <c r="E6" s="14">
        <f t="shared" ref="E6:BJ6" si="1">IF(E12=1,EOMONTH(D6,1),D6)</f>
        <v>43496</v>
      </c>
      <c r="F6" s="14">
        <f t="shared" si="1"/>
        <v>43496</v>
      </c>
      <c r="G6" s="14">
        <f t="shared" si="1"/>
        <v>43496</v>
      </c>
      <c r="H6" s="14">
        <f t="shared" si="1"/>
        <v>43524</v>
      </c>
      <c r="I6" s="14">
        <f t="shared" si="1"/>
        <v>43524</v>
      </c>
      <c r="J6" s="14">
        <f t="shared" si="1"/>
        <v>43524</v>
      </c>
      <c r="K6" s="14">
        <f t="shared" si="1"/>
        <v>43524</v>
      </c>
      <c r="L6" s="14">
        <f t="shared" si="1"/>
        <v>43524</v>
      </c>
      <c r="M6" s="14">
        <f t="shared" si="1"/>
        <v>43555</v>
      </c>
      <c r="N6" s="14">
        <f t="shared" si="1"/>
        <v>43555</v>
      </c>
      <c r="O6" s="14">
        <f t="shared" si="1"/>
        <v>43555</v>
      </c>
      <c r="P6" s="14">
        <f t="shared" si="1"/>
        <v>43555</v>
      </c>
      <c r="Q6" s="14">
        <f t="shared" si="1"/>
        <v>43555</v>
      </c>
      <c r="R6" s="14">
        <f t="shared" si="1"/>
        <v>43585</v>
      </c>
      <c r="S6" s="14">
        <f t="shared" si="1"/>
        <v>43585</v>
      </c>
      <c r="T6" s="14">
        <f t="shared" si="1"/>
        <v>43585</v>
      </c>
      <c r="U6" s="14">
        <f t="shared" si="1"/>
        <v>43585</v>
      </c>
      <c r="V6" s="14">
        <f t="shared" si="1"/>
        <v>43585</v>
      </c>
      <c r="W6" s="14">
        <f t="shared" si="1"/>
        <v>43616</v>
      </c>
      <c r="X6" s="14">
        <f t="shared" si="1"/>
        <v>43616</v>
      </c>
      <c r="Y6" s="14">
        <f t="shared" si="1"/>
        <v>43616</v>
      </c>
      <c r="Z6" s="14">
        <f t="shared" si="1"/>
        <v>43616</v>
      </c>
      <c r="AA6" s="14">
        <f t="shared" si="1"/>
        <v>43616</v>
      </c>
      <c r="AB6" s="14">
        <f t="shared" si="1"/>
        <v>43646</v>
      </c>
      <c r="AC6" s="14">
        <f t="shared" si="1"/>
        <v>43646</v>
      </c>
      <c r="AD6" s="14">
        <f t="shared" si="1"/>
        <v>43646</v>
      </c>
      <c r="AE6" s="14">
        <f t="shared" si="1"/>
        <v>43646</v>
      </c>
      <c r="AF6" s="14">
        <f t="shared" si="1"/>
        <v>43646</v>
      </c>
      <c r="AG6" s="14">
        <f t="shared" si="1"/>
        <v>43677</v>
      </c>
      <c r="AH6" s="14">
        <f t="shared" si="1"/>
        <v>43677</v>
      </c>
      <c r="AI6" s="14">
        <f t="shared" si="1"/>
        <v>43677</v>
      </c>
      <c r="AJ6" s="14">
        <f t="shared" si="1"/>
        <v>43677</v>
      </c>
      <c r="AK6" s="14">
        <f t="shared" si="1"/>
        <v>43677</v>
      </c>
      <c r="AL6" s="14">
        <f t="shared" si="1"/>
        <v>43708</v>
      </c>
      <c r="AM6" s="14">
        <f t="shared" si="1"/>
        <v>43708</v>
      </c>
      <c r="AN6" s="14">
        <f t="shared" si="1"/>
        <v>43708</v>
      </c>
      <c r="AO6" s="14">
        <f t="shared" si="1"/>
        <v>43708</v>
      </c>
      <c r="AP6" s="14">
        <f t="shared" si="1"/>
        <v>43708</v>
      </c>
      <c r="AQ6" s="14">
        <f t="shared" si="1"/>
        <v>43738</v>
      </c>
      <c r="AR6" s="14">
        <f t="shared" si="1"/>
        <v>43738</v>
      </c>
      <c r="AS6" s="14">
        <f t="shared" si="1"/>
        <v>43738</v>
      </c>
      <c r="AT6" s="14">
        <f t="shared" si="1"/>
        <v>43738</v>
      </c>
      <c r="AU6" s="14">
        <f t="shared" si="1"/>
        <v>43738</v>
      </c>
      <c r="AV6" s="14">
        <f t="shared" si="1"/>
        <v>43769</v>
      </c>
      <c r="AW6" s="14">
        <f t="shared" si="1"/>
        <v>43769</v>
      </c>
      <c r="AX6" s="14">
        <f t="shared" si="1"/>
        <v>43769</v>
      </c>
      <c r="AY6" s="14">
        <f t="shared" si="1"/>
        <v>43769</v>
      </c>
      <c r="AZ6" s="14">
        <f t="shared" si="1"/>
        <v>43769</v>
      </c>
      <c r="BA6" s="14">
        <f t="shared" si="1"/>
        <v>43799</v>
      </c>
      <c r="BB6" s="14">
        <f t="shared" si="1"/>
        <v>43799</v>
      </c>
      <c r="BC6" s="14">
        <f t="shared" si="1"/>
        <v>43799</v>
      </c>
      <c r="BD6" s="14">
        <f t="shared" si="1"/>
        <v>43799</v>
      </c>
      <c r="BE6" s="14">
        <f t="shared" si="1"/>
        <v>43799</v>
      </c>
      <c r="BF6" s="14">
        <f t="shared" si="1"/>
        <v>43830</v>
      </c>
      <c r="BG6" s="14">
        <f t="shared" si="1"/>
        <v>43830</v>
      </c>
      <c r="BH6" s="14">
        <f t="shared" si="1"/>
        <v>43830</v>
      </c>
      <c r="BI6" s="14">
        <f t="shared" si="1"/>
        <v>43830</v>
      </c>
      <c r="BJ6" s="14">
        <f t="shared" si="1"/>
        <v>43830</v>
      </c>
    </row>
    <row r="7" spans="2:62" x14ac:dyDescent="0.2">
      <c r="B7" s="35" t="s">
        <v>24</v>
      </c>
      <c r="C7" s="14" t="str">
        <f>CONCATENATE(C8,C5)</f>
        <v>12019</v>
      </c>
      <c r="D7" s="14" t="str">
        <f t="shared" ref="D7" si="2">CONCATENATE(D8,D5)</f>
        <v>12019</v>
      </c>
      <c r="E7" s="14" t="str">
        <f t="shared" ref="E7:BJ7" si="3">CONCATENATE(E8,E5)</f>
        <v>12019</v>
      </c>
      <c r="F7" s="14" t="str">
        <f t="shared" si="3"/>
        <v>12019</v>
      </c>
      <c r="G7" s="14" t="str">
        <f t="shared" si="3"/>
        <v>12019</v>
      </c>
      <c r="H7" s="14" t="str">
        <f t="shared" si="3"/>
        <v>22019</v>
      </c>
      <c r="I7" s="14" t="str">
        <f t="shared" si="3"/>
        <v>22019</v>
      </c>
      <c r="J7" s="14" t="str">
        <f t="shared" si="3"/>
        <v>22019</v>
      </c>
      <c r="K7" s="14" t="str">
        <f t="shared" si="3"/>
        <v>22019</v>
      </c>
      <c r="L7" s="14" t="str">
        <f t="shared" si="3"/>
        <v>22019</v>
      </c>
      <c r="M7" s="14" t="str">
        <f t="shared" si="3"/>
        <v>32019</v>
      </c>
      <c r="N7" s="14" t="str">
        <f t="shared" si="3"/>
        <v>32019</v>
      </c>
      <c r="O7" s="14" t="str">
        <f t="shared" si="3"/>
        <v>32019</v>
      </c>
      <c r="P7" s="14" t="str">
        <f t="shared" si="3"/>
        <v>32019</v>
      </c>
      <c r="Q7" s="14" t="str">
        <f t="shared" si="3"/>
        <v>32019</v>
      </c>
      <c r="R7" s="14" t="str">
        <f t="shared" si="3"/>
        <v>42019</v>
      </c>
      <c r="S7" s="14" t="str">
        <f t="shared" si="3"/>
        <v>42019</v>
      </c>
      <c r="T7" s="14" t="str">
        <f t="shared" si="3"/>
        <v>42019</v>
      </c>
      <c r="U7" s="14" t="str">
        <f t="shared" si="3"/>
        <v>42019</v>
      </c>
      <c r="V7" s="14" t="str">
        <f t="shared" si="3"/>
        <v>42019</v>
      </c>
      <c r="W7" s="14" t="str">
        <f t="shared" si="3"/>
        <v>52019</v>
      </c>
      <c r="X7" s="14" t="str">
        <f t="shared" si="3"/>
        <v>52019</v>
      </c>
      <c r="Y7" s="14" t="str">
        <f t="shared" si="3"/>
        <v>52019</v>
      </c>
      <c r="Z7" s="14" t="str">
        <f t="shared" si="3"/>
        <v>52019</v>
      </c>
      <c r="AA7" s="14" t="str">
        <f t="shared" si="3"/>
        <v>52019</v>
      </c>
      <c r="AB7" s="14" t="str">
        <f t="shared" si="3"/>
        <v>62019</v>
      </c>
      <c r="AC7" s="14" t="str">
        <f t="shared" si="3"/>
        <v>62019</v>
      </c>
      <c r="AD7" s="14" t="str">
        <f t="shared" si="3"/>
        <v>62019</v>
      </c>
      <c r="AE7" s="14" t="str">
        <f t="shared" si="3"/>
        <v>62019</v>
      </c>
      <c r="AF7" s="14" t="str">
        <f t="shared" si="3"/>
        <v>62019</v>
      </c>
      <c r="AG7" s="14" t="str">
        <f t="shared" si="3"/>
        <v>72019</v>
      </c>
      <c r="AH7" s="14" t="str">
        <f t="shared" si="3"/>
        <v>72019</v>
      </c>
      <c r="AI7" s="14" t="str">
        <f t="shared" si="3"/>
        <v>72019</v>
      </c>
      <c r="AJ7" s="14" t="str">
        <f t="shared" si="3"/>
        <v>72019</v>
      </c>
      <c r="AK7" s="14" t="str">
        <f t="shared" si="3"/>
        <v>72019</v>
      </c>
      <c r="AL7" s="14" t="str">
        <f t="shared" si="3"/>
        <v>82019</v>
      </c>
      <c r="AM7" s="14" t="str">
        <f t="shared" si="3"/>
        <v>82019</v>
      </c>
      <c r="AN7" s="14" t="str">
        <f t="shared" si="3"/>
        <v>82019</v>
      </c>
      <c r="AO7" s="14" t="str">
        <f t="shared" si="3"/>
        <v>82019</v>
      </c>
      <c r="AP7" s="14" t="str">
        <f t="shared" si="3"/>
        <v>82019</v>
      </c>
      <c r="AQ7" s="14" t="str">
        <f t="shared" si="3"/>
        <v>92019</v>
      </c>
      <c r="AR7" s="14" t="str">
        <f t="shared" si="3"/>
        <v>92019</v>
      </c>
      <c r="AS7" s="14" t="str">
        <f t="shared" si="3"/>
        <v>92019</v>
      </c>
      <c r="AT7" s="14" t="str">
        <f t="shared" si="3"/>
        <v>92019</v>
      </c>
      <c r="AU7" s="14" t="str">
        <f t="shared" si="3"/>
        <v>92019</v>
      </c>
      <c r="AV7" s="14" t="str">
        <f t="shared" si="3"/>
        <v>102019</v>
      </c>
      <c r="AW7" s="14" t="str">
        <f t="shared" si="3"/>
        <v>102019</v>
      </c>
      <c r="AX7" s="14" t="str">
        <f t="shared" si="3"/>
        <v>102019</v>
      </c>
      <c r="AY7" s="14" t="str">
        <f t="shared" si="3"/>
        <v>102019</v>
      </c>
      <c r="AZ7" s="14" t="str">
        <f t="shared" si="3"/>
        <v>102019</v>
      </c>
      <c r="BA7" s="14" t="str">
        <f t="shared" si="3"/>
        <v>112019</v>
      </c>
      <c r="BB7" s="14" t="str">
        <f t="shared" si="3"/>
        <v>112019</v>
      </c>
      <c r="BC7" s="14" t="str">
        <f t="shared" si="3"/>
        <v>112019</v>
      </c>
      <c r="BD7" s="14" t="str">
        <f t="shared" si="3"/>
        <v>112019</v>
      </c>
      <c r="BE7" s="14" t="str">
        <f t="shared" si="3"/>
        <v>112019</v>
      </c>
      <c r="BF7" s="14" t="str">
        <f t="shared" si="3"/>
        <v>122019</v>
      </c>
      <c r="BG7" s="14" t="str">
        <f t="shared" si="3"/>
        <v>122019</v>
      </c>
      <c r="BH7" s="14" t="str">
        <f t="shared" si="3"/>
        <v>122019</v>
      </c>
      <c r="BI7" s="14" t="str">
        <f t="shared" si="3"/>
        <v>122019</v>
      </c>
      <c r="BJ7" s="14" t="str">
        <f t="shared" si="3"/>
        <v>122019</v>
      </c>
    </row>
    <row r="8" spans="2:62" x14ac:dyDescent="0.2">
      <c r="B8" s="35" t="s">
        <v>25</v>
      </c>
      <c r="C8" s="15">
        <f>MONTH(C6)</f>
        <v>1</v>
      </c>
      <c r="D8" s="15">
        <f t="shared" ref="D8" si="4">MONTH(D6)</f>
        <v>1</v>
      </c>
      <c r="E8" s="15">
        <f t="shared" ref="E8:BJ8" si="5">MONTH(E6)</f>
        <v>1</v>
      </c>
      <c r="F8" s="15">
        <f t="shared" si="5"/>
        <v>1</v>
      </c>
      <c r="G8" s="15">
        <f t="shared" si="5"/>
        <v>1</v>
      </c>
      <c r="H8" s="15">
        <f t="shared" si="5"/>
        <v>2</v>
      </c>
      <c r="I8" s="15">
        <f t="shared" si="5"/>
        <v>2</v>
      </c>
      <c r="J8" s="15">
        <f t="shared" si="5"/>
        <v>2</v>
      </c>
      <c r="K8" s="15">
        <f t="shared" si="5"/>
        <v>2</v>
      </c>
      <c r="L8" s="15">
        <f t="shared" si="5"/>
        <v>2</v>
      </c>
      <c r="M8" s="15">
        <f t="shared" si="5"/>
        <v>3</v>
      </c>
      <c r="N8" s="15">
        <f t="shared" si="5"/>
        <v>3</v>
      </c>
      <c r="O8" s="15">
        <f t="shared" si="5"/>
        <v>3</v>
      </c>
      <c r="P8" s="15">
        <f t="shared" si="5"/>
        <v>3</v>
      </c>
      <c r="Q8" s="15">
        <f t="shared" si="5"/>
        <v>3</v>
      </c>
      <c r="R8" s="15">
        <f t="shared" si="5"/>
        <v>4</v>
      </c>
      <c r="S8" s="15">
        <f t="shared" si="5"/>
        <v>4</v>
      </c>
      <c r="T8" s="15">
        <f t="shared" si="5"/>
        <v>4</v>
      </c>
      <c r="U8" s="15">
        <f t="shared" si="5"/>
        <v>4</v>
      </c>
      <c r="V8" s="15">
        <f t="shared" si="5"/>
        <v>4</v>
      </c>
      <c r="W8" s="15">
        <f t="shared" si="5"/>
        <v>5</v>
      </c>
      <c r="X8" s="15">
        <f t="shared" si="5"/>
        <v>5</v>
      </c>
      <c r="Y8" s="15">
        <f t="shared" si="5"/>
        <v>5</v>
      </c>
      <c r="Z8" s="15">
        <f t="shared" si="5"/>
        <v>5</v>
      </c>
      <c r="AA8" s="15">
        <f t="shared" si="5"/>
        <v>5</v>
      </c>
      <c r="AB8" s="15">
        <f t="shared" si="5"/>
        <v>6</v>
      </c>
      <c r="AC8" s="15">
        <f t="shared" si="5"/>
        <v>6</v>
      </c>
      <c r="AD8" s="15">
        <f t="shared" si="5"/>
        <v>6</v>
      </c>
      <c r="AE8" s="15">
        <f t="shared" si="5"/>
        <v>6</v>
      </c>
      <c r="AF8" s="15">
        <f t="shared" si="5"/>
        <v>6</v>
      </c>
      <c r="AG8" s="15">
        <f t="shared" si="5"/>
        <v>7</v>
      </c>
      <c r="AH8" s="15">
        <f t="shared" si="5"/>
        <v>7</v>
      </c>
      <c r="AI8" s="15">
        <f t="shared" si="5"/>
        <v>7</v>
      </c>
      <c r="AJ8" s="15">
        <f t="shared" si="5"/>
        <v>7</v>
      </c>
      <c r="AK8" s="15">
        <f t="shared" si="5"/>
        <v>7</v>
      </c>
      <c r="AL8" s="15">
        <f t="shared" si="5"/>
        <v>8</v>
      </c>
      <c r="AM8" s="15">
        <f t="shared" si="5"/>
        <v>8</v>
      </c>
      <c r="AN8" s="15">
        <f t="shared" si="5"/>
        <v>8</v>
      </c>
      <c r="AO8" s="15">
        <f t="shared" si="5"/>
        <v>8</v>
      </c>
      <c r="AP8" s="15">
        <f t="shared" si="5"/>
        <v>8</v>
      </c>
      <c r="AQ8" s="15">
        <f t="shared" si="5"/>
        <v>9</v>
      </c>
      <c r="AR8" s="15">
        <f t="shared" si="5"/>
        <v>9</v>
      </c>
      <c r="AS8" s="15">
        <f t="shared" si="5"/>
        <v>9</v>
      </c>
      <c r="AT8" s="15">
        <f t="shared" si="5"/>
        <v>9</v>
      </c>
      <c r="AU8" s="15">
        <f t="shared" si="5"/>
        <v>9</v>
      </c>
      <c r="AV8" s="15">
        <f t="shared" si="5"/>
        <v>10</v>
      </c>
      <c r="AW8" s="15">
        <f t="shared" si="5"/>
        <v>10</v>
      </c>
      <c r="AX8" s="15">
        <f t="shared" si="5"/>
        <v>10</v>
      </c>
      <c r="AY8" s="15">
        <f t="shared" si="5"/>
        <v>10</v>
      </c>
      <c r="AZ8" s="15">
        <f t="shared" si="5"/>
        <v>10</v>
      </c>
      <c r="BA8" s="15">
        <f t="shared" si="5"/>
        <v>11</v>
      </c>
      <c r="BB8" s="15">
        <f t="shared" si="5"/>
        <v>11</v>
      </c>
      <c r="BC8" s="15">
        <f t="shared" si="5"/>
        <v>11</v>
      </c>
      <c r="BD8" s="15">
        <f t="shared" si="5"/>
        <v>11</v>
      </c>
      <c r="BE8" s="15">
        <f t="shared" si="5"/>
        <v>11</v>
      </c>
      <c r="BF8" s="15">
        <f t="shared" si="5"/>
        <v>12</v>
      </c>
      <c r="BG8" s="15">
        <f t="shared" si="5"/>
        <v>12</v>
      </c>
      <c r="BH8" s="15">
        <f t="shared" si="5"/>
        <v>12</v>
      </c>
      <c r="BI8" s="15">
        <f t="shared" si="5"/>
        <v>12</v>
      </c>
      <c r="BJ8" s="15">
        <f t="shared" si="5"/>
        <v>12</v>
      </c>
    </row>
    <row r="9" spans="2:62" ht="5.0999999999999996" customHeight="1" x14ac:dyDescent="0.2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</row>
    <row r="10" spans="2:62" x14ac:dyDescent="0.2">
      <c r="B10" s="35" t="s">
        <v>26</v>
      </c>
      <c r="C10" s="14" t="str">
        <f>CONCATENATE(C12,C7)</f>
        <v>112019</v>
      </c>
      <c r="D10" s="14" t="str">
        <f t="shared" ref="D10:AB10" si="6">CONCATENATE(D12,D7)</f>
        <v>212019</v>
      </c>
      <c r="E10" s="14" t="str">
        <f t="shared" si="6"/>
        <v>312019</v>
      </c>
      <c r="F10" s="14" t="str">
        <f t="shared" si="6"/>
        <v>412019</v>
      </c>
      <c r="G10" s="14" t="str">
        <f t="shared" si="6"/>
        <v>512019</v>
      </c>
      <c r="H10" s="14" t="str">
        <f t="shared" si="6"/>
        <v>122019</v>
      </c>
      <c r="I10" s="14" t="str">
        <f t="shared" si="6"/>
        <v>222019</v>
      </c>
      <c r="J10" s="14" t="str">
        <f t="shared" si="6"/>
        <v>322019</v>
      </c>
      <c r="K10" s="14" t="str">
        <f t="shared" si="6"/>
        <v>422019</v>
      </c>
      <c r="L10" s="14" t="str">
        <f t="shared" si="6"/>
        <v>522019</v>
      </c>
      <c r="M10" s="14" t="str">
        <f t="shared" si="6"/>
        <v>132019</v>
      </c>
      <c r="N10" s="14" t="str">
        <f t="shared" si="6"/>
        <v>232019</v>
      </c>
      <c r="O10" s="14" t="str">
        <f t="shared" si="6"/>
        <v>332019</v>
      </c>
      <c r="P10" s="14" t="str">
        <f t="shared" ref="P10" si="7">CONCATENATE(P12,P7)</f>
        <v>432019</v>
      </c>
      <c r="Q10" s="14" t="str">
        <f t="shared" si="6"/>
        <v>532019</v>
      </c>
      <c r="R10" s="14" t="str">
        <f t="shared" si="6"/>
        <v>142019</v>
      </c>
      <c r="S10" s="14" t="str">
        <f t="shared" si="6"/>
        <v>242019</v>
      </c>
      <c r="T10" s="14" t="str">
        <f t="shared" si="6"/>
        <v>342019</v>
      </c>
      <c r="U10" s="14" t="str">
        <f t="shared" si="6"/>
        <v>442019</v>
      </c>
      <c r="V10" s="14" t="str">
        <f t="shared" si="6"/>
        <v>542019</v>
      </c>
      <c r="W10" s="14" t="str">
        <f t="shared" si="6"/>
        <v>152019</v>
      </c>
      <c r="X10" s="14" t="str">
        <f t="shared" si="6"/>
        <v>252019</v>
      </c>
      <c r="Y10" s="14" t="str">
        <f t="shared" si="6"/>
        <v>352019</v>
      </c>
      <c r="Z10" s="14" t="str">
        <f t="shared" si="6"/>
        <v>452019</v>
      </c>
      <c r="AA10" s="14" t="str">
        <f t="shared" si="6"/>
        <v>552019</v>
      </c>
      <c r="AB10" s="14" t="str">
        <f t="shared" si="6"/>
        <v>162019</v>
      </c>
      <c r="AC10" s="14" t="str">
        <f t="shared" ref="AC10:BJ10" si="8">CONCATENATE(AC12,AC7)</f>
        <v>262019</v>
      </c>
      <c r="AD10" s="14" t="str">
        <f t="shared" si="8"/>
        <v>362019</v>
      </c>
      <c r="AE10" s="14" t="str">
        <f t="shared" si="8"/>
        <v>462019</v>
      </c>
      <c r="AF10" s="14" t="str">
        <f t="shared" si="8"/>
        <v>562019</v>
      </c>
      <c r="AG10" s="14" t="str">
        <f t="shared" si="8"/>
        <v>172019</v>
      </c>
      <c r="AH10" s="14" t="str">
        <f t="shared" si="8"/>
        <v>272019</v>
      </c>
      <c r="AI10" s="14" t="str">
        <f t="shared" si="8"/>
        <v>372019</v>
      </c>
      <c r="AJ10" s="14" t="str">
        <f t="shared" si="8"/>
        <v>472019</v>
      </c>
      <c r="AK10" s="14" t="str">
        <f t="shared" si="8"/>
        <v>572019</v>
      </c>
      <c r="AL10" s="14" t="str">
        <f t="shared" si="8"/>
        <v>182019</v>
      </c>
      <c r="AM10" s="14" t="str">
        <f t="shared" si="8"/>
        <v>282019</v>
      </c>
      <c r="AN10" s="14" t="str">
        <f t="shared" si="8"/>
        <v>382019</v>
      </c>
      <c r="AO10" s="14" t="str">
        <f t="shared" si="8"/>
        <v>482019</v>
      </c>
      <c r="AP10" s="14" t="str">
        <f t="shared" si="8"/>
        <v>582019</v>
      </c>
      <c r="AQ10" s="14" t="str">
        <f t="shared" si="8"/>
        <v>192019</v>
      </c>
      <c r="AR10" s="14" t="str">
        <f t="shared" si="8"/>
        <v>292019</v>
      </c>
      <c r="AS10" s="14" t="str">
        <f t="shared" si="8"/>
        <v>392019</v>
      </c>
      <c r="AT10" s="14" t="str">
        <f t="shared" si="8"/>
        <v>492019</v>
      </c>
      <c r="AU10" s="14" t="str">
        <f t="shared" si="8"/>
        <v>592019</v>
      </c>
      <c r="AV10" s="14" t="str">
        <f t="shared" si="8"/>
        <v>1102019</v>
      </c>
      <c r="AW10" s="14" t="str">
        <f t="shared" si="8"/>
        <v>2102019</v>
      </c>
      <c r="AX10" s="14" t="str">
        <f t="shared" si="8"/>
        <v>3102019</v>
      </c>
      <c r="AY10" s="14" t="str">
        <f t="shared" si="8"/>
        <v>4102019</v>
      </c>
      <c r="AZ10" s="14" t="str">
        <f t="shared" si="8"/>
        <v>5102019</v>
      </c>
      <c r="BA10" s="14" t="str">
        <f t="shared" si="8"/>
        <v>1112019</v>
      </c>
      <c r="BB10" s="14" t="str">
        <f t="shared" si="8"/>
        <v>2112019</v>
      </c>
      <c r="BC10" s="14" t="str">
        <f t="shared" si="8"/>
        <v>3112019</v>
      </c>
      <c r="BD10" s="14" t="str">
        <f t="shared" si="8"/>
        <v>4112019</v>
      </c>
      <c r="BE10" s="14" t="str">
        <f t="shared" si="8"/>
        <v>5112019</v>
      </c>
      <c r="BF10" s="14" t="str">
        <f t="shared" si="8"/>
        <v>1122019</v>
      </c>
      <c r="BG10" s="14" t="str">
        <f t="shared" si="8"/>
        <v>2122019</v>
      </c>
      <c r="BH10" s="14" t="str">
        <f t="shared" si="8"/>
        <v>3122019</v>
      </c>
      <c r="BI10" s="14" t="str">
        <f t="shared" si="8"/>
        <v>4122019</v>
      </c>
      <c r="BJ10" s="14" t="str">
        <f t="shared" si="8"/>
        <v>5122019</v>
      </c>
    </row>
    <row r="11" spans="2:62" ht="5.0999999999999996" customHeight="1" x14ac:dyDescent="0.2"/>
    <row r="12" spans="2:62" x14ac:dyDescent="0.2">
      <c r="B12" s="16"/>
      <c r="C12" s="25">
        <v>1</v>
      </c>
      <c r="D12" s="25">
        <f>IF(C12=5,1,C12+1)</f>
        <v>2</v>
      </c>
      <c r="E12" s="25">
        <f t="shared" ref="E12:BJ12" si="9">IF(D12=5,1,D12+1)</f>
        <v>3</v>
      </c>
      <c r="F12" s="25">
        <f t="shared" si="9"/>
        <v>4</v>
      </c>
      <c r="G12" s="25">
        <f t="shared" si="9"/>
        <v>5</v>
      </c>
      <c r="H12" s="25">
        <f t="shared" si="9"/>
        <v>1</v>
      </c>
      <c r="I12" s="25">
        <f t="shared" si="9"/>
        <v>2</v>
      </c>
      <c r="J12" s="25">
        <f t="shared" si="9"/>
        <v>3</v>
      </c>
      <c r="K12" s="25">
        <f t="shared" si="9"/>
        <v>4</v>
      </c>
      <c r="L12" s="25">
        <f t="shared" si="9"/>
        <v>5</v>
      </c>
      <c r="M12" s="25">
        <f t="shared" si="9"/>
        <v>1</v>
      </c>
      <c r="N12" s="25">
        <f t="shared" si="9"/>
        <v>2</v>
      </c>
      <c r="O12" s="25">
        <f t="shared" si="9"/>
        <v>3</v>
      </c>
      <c r="P12" s="25">
        <f t="shared" si="9"/>
        <v>4</v>
      </c>
      <c r="Q12" s="25">
        <f t="shared" si="9"/>
        <v>5</v>
      </c>
      <c r="R12" s="25">
        <f t="shared" si="9"/>
        <v>1</v>
      </c>
      <c r="S12" s="25">
        <f t="shared" si="9"/>
        <v>2</v>
      </c>
      <c r="T12" s="25">
        <f t="shared" si="9"/>
        <v>3</v>
      </c>
      <c r="U12" s="25">
        <f t="shared" si="9"/>
        <v>4</v>
      </c>
      <c r="V12" s="25">
        <f t="shared" si="9"/>
        <v>5</v>
      </c>
      <c r="W12" s="25">
        <f t="shared" si="9"/>
        <v>1</v>
      </c>
      <c r="X12" s="25">
        <f t="shared" si="9"/>
        <v>2</v>
      </c>
      <c r="Y12" s="25">
        <f t="shared" si="9"/>
        <v>3</v>
      </c>
      <c r="Z12" s="25">
        <f t="shared" si="9"/>
        <v>4</v>
      </c>
      <c r="AA12" s="25">
        <f t="shared" si="9"/>
        <v>5</v>
      </c>
      <c r="AB12" s="25">
        <f t="shared" si="9"/>
        <v>1</v>
      </c>
      <c r="AC12" s="25">
        <f t="shared" si="9"/>
        <v>2</v>
      </c>
      <c r="AD12" s="25">
        <f t="shared" si="9"/>
        <v>3</v>
      </c>
      <c r="AE12" s="25">
        <f t="shared" si="9"/>
        <v>4</v>
      </c>
      <c r="AF12" s="25">
        <f t="shared" si="9"/>
        <v>5</v>
      </c>
      <c r="AG12" s="25">
        <f t="shared" si="9"/>
        <v>1</v>
      </c>
      <c r="AH12" s="25">
        <f t="shared" si="9"/>
        <v>2</v>
      </c>
      <c r="AI12" s="25">
        <f t="shared" si="9"/>
        <v>3</v>
      </c>
      <c r="AJ12" s="25">
        <f t="shared" si="9"/>
        <v>4</v>
      </c>
      <c r="AK12" s="25">
        <f t="shared" si="9"/>
        <v>5</v>
      </c>
      <c r="AL12" s="25">
        <f t="shared" si="9"/>
        <v>1</v>
      </c>
      <c r="AM12" s="25">
        <f t="shared" si="9"/>
        <v>2</v>
      </c>
      <c r="AN12" s="25">
        <f t="shared" si="9"/>
        <v>3</v>
      </c>
      <c r="AO12" s="25">
        <f t="shared" si="9"/>
        <v>4</v>
      </c>
      <c r="AP12" s="25">
        <f t="shared" si="9"/>
        <v>5</v>
      </c>
      <c r="AQ12" s="25">
        <f t="shared" si="9"/>
        <v>1</v>
      </c>
      <c r="AR12" s="25">
        <f t="shared" si="9"/>
        <v>2</v>
      </c>
      <c r="AS12" s="25">
        <f t="shared" si="9"/>
        <v>3</v>
      </c>
      <c r="AT12" s="25">
        <f t="shared" si="9"/>
        <v>4</v>
      </c>
      <c r="AU12" s="25">
        <f t="shared" si="9"/>
        <v>5</v>
      </c>
      <c r="AV12" s="25">
        <f t="shared" si="9"/>
        <v>1</v>
      </c>
      <c r="AW12" s="25">
        <f t="shared" si="9"/>
        <v>2</v>
      </c>
      <c r="AX12" s="25">
        <f t="shared" si="9"/>
        <v>3</v>
      </c>
      <c r="AY12" s="25">
        <f t="shared" si="9"/>
        <v>4</v>
      </c>
      <c r="AZ12" s="25">
        <f t="shared" si="9"/>
        <v>5</v>
      </c>
      <c r="BA12" s="25">
        <f t="shared" si="9"/>
        <v>1</v>
      </c>
      <c r="BB12" s="25">
        <f t="shared" si="9"/>
        <v>2</v>
      </c>
      <c r="BC12" s="25">
        <f t="shared" si="9"/>
        <v>3</v>
      </c>
      <c r="BD12" s="25">
        <f t="shared" si="9"/>
        <v>4</v>
      </c>
      <c r="BE12" s="25">
        <f t="shared" si="9"/>
        <v>5</v>
      </c>
      <c r="BF12" s="25">
        <f t="shared" si="9"/>
        <v>1</v>
      </c>
      <c r="BG12" s="25">
        <f t="shared" si="9"/>
        <v>2</v>
      </c>
      <c r="BH12" s="25">
        <f t="shared" si="9"/>
        <v>3</v>
      </c>
      <c r="BI12" s="25">
        <f t="shared" si="9"/>
        <v>4</v>
      </c>
      <c r="BJ12" s="25">
        <f t="shared" si="9"/>
        <v>5</v>
      </c>
    </row>
    <row r="13" spans="2:62" x14ac:dyDescent="0.2">
      <c r="B13" s="17" t="s">
        <v>0</v>
      </c>
      <c r="C13" s="10">
        <v>15555</v>
      </c>
      <c r="D13" s="10">
        <v>11555</v>
      </c>
      <c r="E13" s="10">
        <v>10558</v>
      </c>
      <c r="F13" s="10">
        <v>14432</v>
      </c>
      <c r="G13" s="10">
        <v>18555</v>
      </c>
      <c r="H13" s="10">
        <f>C13*(1+2.5%)</f>
        <v>15943.874999999998</v>
      </c>
      <c r="I13" s="10">
        <f>D13*(1+2%)</f>
        <v>11786.1</v>
      </c>
      <c r="J13" s="10">
        <f>E13*(1+1.7%)</f>
        <v>10737.485999999999</v>
      </c>
      <c r="K13" s="10">
        <f>F13*(1+3%)</f>
        <v>14864.960000000001</v>
      </c>
      <c r="L13" s="10">
        <f>G13*(1+0%)</f>
        <v>18555</v>
      </c>
      <c r="M13" s="10">
        <f>H13*(1+2.5%)</f>
        <v>16342.471874999997</v>
      </c>
      <c r="N13" s="10">
        <f>I13*(1+2%)</f>
        <v>12021.822</v>
      </c>
      <c r="O13" s="10">
        <f>J13*(1+1.7%)</f>
        <v>10920.023261999999</v>
      </c>
      <c r="P13" s="10">
        <f>K13*(1+3%)</f>
        <v>15310.908800000001</v>
      </c>
      <c r="Q13" s="10">
        <f>L13*(1+0%)</f>
        <v>18555</v>
      </c>
      <c r="R13" s="10">
        <f>M13*(1+2.5%)</f>
        <v>16751.033671874997</v>
      </c>
      <c r="S13" s="10">
        <f>N13*(1+2%)</f>
        <v>12262.25844</v>
      </c>
      <c r="T13" s="10">
        <f>O13*(1+1.7%)</f>
        <v>11105.663657453997</v>
      </c>
      <c r="U13" s="10">
        <f>P13*(1+3%)</f>
        <v>15770.236064000001</v>
      </c>
      <c r="V13" s="10">
        <f>Q13*(1+0%)</f>
        <v>18555</v>
      </c>
      <c r="W13" s="10">
        <f>R13*(1+2.5%)</f>
        <v>17169.809513671869</v>
      </c>
      <c r="X13" s="10">
        <f>S13*(1+2%)</f>
        <v>12507.5036088</v>
      </c>
      <c r="Y13" s="10">
        <f>T13*(1+1.7%)</f>
        <v>11294.459939630713</v>
      </c>
      <c r="Z13" s="10">
        <f>U13*(1+3%)</f>
        <v>16243.343145920002</v>
      </c>
      <c r="AA13" s="10">
        <f>V13*(1+0%)</f>
        <v>18555</v>
      </c>
      <c r="AB13" s="10">
        <f>W13*(1+2.5%)</f>
        <v>17599.054751513664</v>
      </c>
      <c r="AC13" s="10">
        <f>X13*(1+2%)</f>
        <v>12757.653680976</v>
      </c>
      <c r="AD13" s="10">
        <f>Y13*(1+1.7%)</f>
        <v>11486.465758604434</v>
      </c>
      <c r="AE13" s="10">
        <f>Z13*(1+3%)</f>
        <v>16730.643440297601</v>
      </c>
      <c r="AF13" s="10">
        <f>AA13*(1+0%)</f>
        <v>18555</v>
      </c>
      <c r="AG13" s="10">
        <f>AB13*(1+2.5%)</f>
        <v>18039.031120301504</v>
      </c>
      <c r="AH13" s="10">
        <f>AC13*(1+2%)</f>
        <v>13012.80675459552</v>
      </c>
      <c r="AI13" s="10">
        <f>AD13*(1+1.7%)</f>
        <v>11681.735676500708</v>
      </c>
      <c r="AJ13" s="10">
        <f>AE13*(1+3%)</f>
        <v>17232.562743506529</v>
      </c>
      <c r="AK13" s="10">
        <f>AF13*(1+0%)</f>
        <v>18555</v>
      </c>
      <c r="AL13" s="10">
        <f>AG13*(1+2.5%)</f>
        <v>18490.006898309039</v>
      </c>
      <c r="AM13" s="10">
        <f>AH13*(1+2%)</f>
        <v>13273.062889687431</v>
      </c>
      <c r="AN13" s="10">
        <f>AI13*(1+1.7%)</f>
        <v>11880.32518300122</v>
      </c>
      <c r="AO13" s="10">
        <f>AJ13*(1+3%)</f>
        <v>17749.539625811725</v>
      </c>
      <c r="AP13" s="10">
        <f>AK13*(1+0%)</f>
        <v>18555</v>
      </c>
      <c r="AQ13" s="10">
        <f>AL13*(1+2.5%)</f>
        <v>18952.257070766762</v>
      </c>
      <c r="AR13" s="10">
        <f>AM13*(1+2%)</f>
        <v>13538.524147481181</v>
      </c>
      <c r="AS13" s="10">
        <f>AN13*(1+1.7%)</f>
        <v>12082.290711112239</v>
      </c>
      <c r="AT13" s="10">
        <f>AO13*(1+3%)</f>
        <v>18282.025814586079</v>
      </c>
      <c r="AU13" s="10">
        <f>AP13*(1+0%)</f>
        <v>18555</v>
      </c>
      <c r="AV13" s="10">
        <f>AQ13*(1+2.5%)</f>
        <v>19426.063497535928</v>
      </c>
      <c r="AW13" s="10">
        <f>AR13*(1+2%)</f>
        <v>13809.294630430804</v>
      </c>
      <c r="AX13" s="10">
        <f>AS13*(1+1.7%)</f>
        <v>12287.689653201145</v>
      </c>
      <c r="AY13" s="10">
        <f>AT13*(1+3%)</f>
        <v>18830.486589023662</v>
      </c>
      <c r="AZ13" s="10">
        <f>AU13*(1+0%)</f>
        <v>18555</v>
      </c>
      <c r="BA13" s="10">
        <f>AV13*(1+2.5%)</f>
        <v>19911.715084974323</v>
      </c>
      <c r="BB13" s="10">
        <f>AW13*(1+2%)</f>
        <v>14085.480523039421</v>
      </c>
      <c r="BC13" s="10">
        <f>AX13*(1+1.7%)</f>
        <v>12496.580377305563</v>
      </c>
      <c r="BD13" s="10">
        <f>AY13*(1+3%)</f>
        <v>19395.401186694373</v>
      </c>
      <c r="BE13" s="10">
        <f>AZ13*(1+0%)</f>
        <v>18555</v>
      </c>
      <c r="BF13" s="10">
        <f>BA13*(1+2.5%)</f>
        <v>20409.50796209868</v>
      </c>
      <c r="BG13" s="10">
        <f>BB13*(1+2%)</f>
        <v>14367.190133500209</v>
      </c>
      <c r="BH13" s="10">
        <f>BC13*(1+1.7%)</f>
        <v>12709.022243719757</v>
      </c>
      <c r="BI13" s="10">
        <f>BD13*(1+3%)</f>
        <v>19977.263222295205</v>
      </c>
      <c r="BJ13" s="10">
        <f>BE13*(1+0%)</f>
        <v>18555</v>
      </c>
    </row>
    <row r="14" spans="2:62" x14ac:dyDescent="0.2">
      <c r="B14" s="17" t="s">
        <v>8</v>
      </c>
      <c r="C14" s="10">
        <v>8927.35</v>
      </c>
      <c r="D14" s="10">
        <v>7927.26</v>
      </c>
      <c r="E14" s="10">
        <v>6787.35</v>
      </c>
      <c r="F14" s="10">
        <v>5986.35</v>
      </c>
      <c r="G14" s="10">
        <v>3127.35</v>
      </c>
      <c r="H14" s="10">
        <f t="shared" ref="H14:H21" si="10">C14*(1+2.5%)</f>
        <v>9150.5337499999987</v>
      </c>
      <c r="I14" s="10">
        <f t="shared" ref="I14:I21" si="11">D14*(1+2%)</f>
        <v>8085.8052000000007</v>
      </c>
      <c r="J14" s="10">
        <f t="shared" ref="J14:J21" si="12">E14*(1+1.7%)</f>
        <v>6902.73495</v>
      </c>
      <c r="K14" s="10">
        <f t="shared" ref="K14:K21" si="13">F14*(1+3%)</f>
        <v>6165.9405000000006</v>
      </c>
      <c r="L14" s="10">
        <f t="shared" ref="L14:L21" si="14">G14*(1+0%)</f>
        <v>3127.35</v>
      </c>
      <c r="M14" s="10">
        <f t="shared" ref="M14:M21" si="15">H14*(1+2.5%)</f>
        <v>9379.2970937499977</v>
      </c>
      <c r="N14" s="10">
        <f t="shared" ref="N14:N21" si="16">I14*(1+2%)</f>
        <v>8247.5213040000017</v>
      </c>
      <c r="O14" s="10">
        <f t="shared" ref="O14:O21" si="17">J14*(1+1.7%)</f>
        <v>7020.0814441499997</v>
      </c>
      <c r="P14" s="10">
        <f t="shared" ref="P14:P21" si="18">K14*(1+3%)</f>
        <v>6350.9187150000007</v>
      </c>
      <c r="Q14" s="10">
        <f t="shared" ref="Q14:Q21" si="19">L14*(1+0%)</f>
        <v>3127.35</v>
      </c>
      <c r="R14" s="10">
        <f t="shared" ref="R14:R21" si="20">M14*(1+2.5%)</f>
        <v>9613.7795210937475</v>
      </c>
      <c r="S14" s="10">
        <f t="shared" ref="S14:S21" si="21">N14*(1+2%)</f>
        <v>8412.4717300800021</v>
      </c>
      <c r="T14" s="10">
        <f t="shared" ref="T14:T21" si="22">O14*(1+1.7%)</f>
        <v>7139.422828700549</v>
      </c>
      <c r="U14" s="10">
        <f t="shared" ref="U14:U21" si="23">P14*(1+3%)</f>
        <v>6541.4462764500013</v>
      </c>
      <c r="V14" s="10">
        <f t="shared" ref="V14:V21" si="24">Q14*(1+0%)</f>
        <v>3127.35</v>
      </c>
      <c r="W14" s="10">
        <f t="shared" ref="W14:W21" si="25">R14*(1+2.5%)</f>
        <v>9854.1240091210911</v>
      </c>
      <c r="X14" s="10">
        <f t="shared" ref="X14:X21" si="26">S14*(1+2%)</f>
        <v>8580.7211646816031</v>
      </c>
      <c r="Y14" s="10">
        <f t="shared" ref="Y14:Y21" si="27">T14*(1+1.7%)</f>
        <v>7260.7930167884579</v>
      </c>
      <c r="Z14" s="10">
        <f t="shared" ref="Z14:Z21" si="28">U14*(1+3%)</f>
        <v>6737.6896647435015</v>
      </c>
      <c r="AA14" s="10">
        <f t="shared" ref="AA14:AA21" si="29">V14*(1+0%)</f>
        <v>3127.35</v>
      </c>
      <c r="AB14" s="10">
        <f t="shared" ref="AB14:AB21" si="30">W14*(1+2.5%)</f>
        <v>10100.477109349118</v>
      </c>
      <c r="AC14" s="10">
        <f t="shared" ref="AC14:AC21" si="31">X14*(1+2%)</f>
        <v>8752.3355879752362</v>
      </c>
      <c r="AD14" s="10">
        <f t="shared" ref="AD14:AD21" si="32">Y14*(1+1.7%)</f>
        <v>7384.226498073861</v>
      </c>
      <c r="AE14" s="10">
        <f t="shared" ref="AE14:AE21" si="33">Z14*(1+3%)</f>
        <v>6939.8203546858067</v>
      </c>
      <c r="AF14" s="10">
        <f t="shared" ref="AF14:AF21" si="34">AA14*(1+0%)</f>
        <v>3127.35</v>
      </c>
      <c r="AG14" s="10">
        <f t="shared" ref="AG14:AG21" si="35">AB14*(1+2.5%)</f>
        <v>10352.989037082845</v>
      </c>
      <c r="AH14" s="10">
        <f t="shared" ref="AH14:AH21" si="36">AC14*(1+2%)</f>
        <v>8927.3822997347415</v>
      </c>
      <c r="AI14" s="10">
        <f t="shared" ref="AI14:AI21" si="37">AD14*(1+1.7%)</f>
        <v>7509.758348541116</v>
      </c>
      <c r="AJ14" s="10">
        <f t="shared" ref="AJ14:AJ21" si="38">AE14*(1+3%)</f>
        <v>7148.0149653263807</v>
      </c>
      <c r="AK14" s="10">
        <f t="shared" ref="AK14:AK21" si="39">AF14*(1+0%)</f>
        <v>3127.35</v>
      </c>
      <c r="AL14" s="10">
        <f t="shared" ref="AL14:AL21" si="40">AG14*(1+2.5%)</f>
        <v>10611.813763009915</v>
      </c>
      <c r="AM14" s="10">
        <f t="shared" ref="AM14:AM21" si="41">AH14*(1+2%)</f>
        <v>9105.9299457294364</v>
      </c>
      <c r="AN14" s="10">
        <f t="shared" ref="AN14:AN21" si="42">AI14*(1+1.7%)</f>
        <v>7637.4242404663146</v>
      </c>
      <c r="AO14" s="10">
        <f t="shared" ref="AO14:AO21" si="43">AJ14*(1+3%)</f>
        <v>7362.4554142861725</v>
      </c>
      <c r="AP14" s="10">
        <f t="shared" ref="AP14:AP21" si="44">AK14*(1+0%)</f>
        <v>3127.35</v>
      </c>
      <c r="AQ14" s="10">
        <f t="shared" ref="AQ14:AQ21" si="45">AL14*(1+2.5%)</f>
        <v>10877.109107085162</v>
      </c>
      <c r="AR14" s="10">
        <f t="shared" ref="AR14:AR21" si="46">AM14*(1+2%)</f>
        <v>9288.0485446440252</v>
      </c>
      <c r="AS14" s="10">
        <f t="shared" ref="AS14:AS21" si="47">AN14*(1+1.7%)</f>
        <v>7767.2604525542411</v>
      </c>
      <c r="AT14" s="10">
        <f t="shared" ref="AT14:AT21" si="48">AO14*(1+3%)</f>
        <v>7583.3290767147582</v>
      </c>
      <c r="AU14" s="10">
        <f t="shared" ref="AU14:AU21" si="49">AP14*(1+0%)</f>
        <v>3127.35</v>
      </c>
      <c r="AV14" s="10">
        <f t="shared" ref="AV14:AV21" si="50">AQ14*(1+2.5%)</f>
        <v>11149.03683476229</v>
      </c>
      <c r="AW14" s="10">
        <f t="shared" ref="AW14:AW21" si="51">AR14*(1+2%)</f>
        <v>9473.8095155369065</v>
      </c>
      <c r="AX14" s="10">
        <f t="shared" ref="AX14:AX21" si="52">AS14*(1+1.7%)</f>
        <v>7899.3038802476622</v>
      </c>
      <c r="AY14" s="10">
        <f t="shared" ref="AY14:AY21" si="53">AT14*(1+3%)</f>
        <v>7810.8289490162015</v>
      </c>
      <c r="AZ14" s="10">
        <f t="shared" ref="AZ14:AZ21" si="54">AU14*(1+0%)</f>
        <v>3127.35</v>
      </c>
      <c r="BA14" s="10">
        <f t="shared" ref="BA14:BA21" si="55">AV14*(1+2.5%)</f>
        <v>11427.762755631345</v>
      </c>
      <c r="BB14" s="10">
        <f t="shared" ref="BB14:BB21" si="56">AW14*(1+2%)</f>
        <v>9663.2857058476457</v>
      </c>
      <c r="BC14" s="10">
        <f t="shared" ref="BC14:BC21" si="57">AX14*(1+1.7%)</f>
        <v>8033.592046211872</v>
      </c>
      <c r="BD14" s="10">
        <f t="shared" ref="BD14:BD21" si="58">AY14*(1+3%)</f>
        <v>8045.1538174866873</v>
      </c>
      <c r="BE14" s="10">
        <f t="shared" ref="BE14:BE21" si="59">AZ14*(1+0%)</f>
        <v>3127.35</v>
      </c>
      <c r="BF14" s="10">
        <f t="shared" ref="BF14:BF21" si="60">BA14*(1+2.5%)</f>
        <v>11713.456824522129</v>
      </c>
      <c r="BG14" s="10">
        <f t="shared" ref="BG14:BG21" si="61">BB14*(1+2%)</f>
        <v>9856.5514199645986</v>
      </c>
      <c r="BH14" s="10">
        <f t="shared" ref="BH14:BH21" si="62">BC14*(1+1.7%)</f>
        <v>8170.1631109974733</v>
      </c>
      <c r="BI14" s="10">
        <f t="shared" ref="BI14:BI21" si="63">BD14*(1+3%)</f>
        <v>8286.5084320112874</v>
      </c>
      <c r="BJ14" s="10">
        <f t="shared" ref="BJ14:BJ21" si="64">BE14*(1+0%)</f>
        <v>3127.35</v>
      </c>
    </row>
    <row r="15" spans="2:62" x14ac:dyDescent="0.2">
      <c r="B15" s="17" t="s">
        <v>1</v>
      </c>
      <c r="C15" s="10">
        <v>506</v>
      </c>
      <c r="D15" s="10">
        <v>750</v>
      </c>
      <c r="E15" s="10">
        <v>456</v>
      </c>
      <c r="F15" s="10">
        <v>406</v>
      </c>
      <c r="G15" s="10">
        <v>708</v>
      </c>
      <c r="H15" s="10">
        <f t="shared" si="10"/>
        <v>518.65</v>
      </c>
      <c r="I15" s="10">
        <f t="shared" si="11"/>
        <v>765</v>
      </c>
      <c r="J15" s="10">
        <f t="shared" si="12"/>
        <v>463.75199999999995</v>
      </c>
      <c r="K15" s="10">
        <f t="shared" si="13"/>
        <v>418.18</v>
      </c>
      <c r="L15" s="10">
        <f t="shared" si="14"/>
        <v>708</v>
      </c>
      <c r="M15" s="10">
        <f t="shared" si="15"/>
        <v>531.61624999999992</v>
      </c>
      <c r="N15" s="10">
        <f t="shared" si="16"/>
        <v>780.30000000000007</v>
      </c>
      <c r="O15" s="10">
        <f t="shared" si="17"/>
        <v>471.63578399999989</v>
      </c>
      <c r="P15" s="10">
        <f t="shared" si="18"/>
        <v>430.72540000000004</v>
      </c>
      <c r="Q15" s="10">
        <f t="shared" si="19"/>
        <v>708</v>
      </c>
      <c r="R15" s="10">
        <f t="shared" si="20"/>
        <v>544.90665624999986</v>
      </c>
      <c r="S15" s="10">
        <f t="shared" si="21"/>
        <v>795.90600000000006</v>
      </c>
      <c r="T15" s="10">
        <f t="shared" si="22"/>
        <v>479.65359232799983</v>
      </c>
      <c r="U15" s="10">
        <f t="shared" si="23"/>
        <v>443.64716200000004</v>
      </c>
      <c r="V15" s="10">
        <f t="shared" si="24"/>
        <v>708</v>
      </c>
      <c r="W15" s="10">
        <f t="shared" si="25"/>
        <v>558.52932265624975</v>
      </c>
      <c r="X15" s="10">
        <f t="shared" si="26"/>
        <v>811.82412000000011</v>
      </c>
      <c r="Y15" s="10">
        <f t="shared" si="27"/>
        <v>487.80770339757578</v>
      </c>
      <c r="Z15" s="10">
        <f t="shared" si="28"/>
        <v>456.95657686000004</v>
      </c>
      <c r="AA15" s="10">
        <f t="shared" si="29"/>
        <v>708</v>
      </c>
      <c r="AB15" s="10">
        <f t="shared" si="30"/>
        <v>572.49255572265599</v>
      </c>
      <c r="AC15" s="10">
        <f t="shared" si="31"/>
        <v>828.06060240000011</v>
      </c>
      <c r="AD15" s="10">
        <f t="shared" si="32"/>
        <v>496.10043435533453</v>
      </c>
      <c r="AE15" s="10">
        <f t="shared" si="33"/>
        <v>470.66527416580004</v>
      </c>
      <c r="AF15" s="10">
        <f t="shared" si="34"/>
        <v>708</v>
      </c>
      <c r="AG15" s="10">
        <f t="shared" si="35"/>
        <v>586.8048696157224</v>
      </c>
      <c r="AH15" s="10">
        <f t="shared" si="36"/>
        <v>844.62181444800012</v>
      </c>
      <c r="AI15" s="10">
        <f t="shared" si="37"/>
        <v>504.53414173937517</v>
      </c>
      <c r="AJ15" s="10">
        <f t="shared" si="38"/>
        <v>484.78523239077407</v>
      </c>
      <c r="AK15" s="10">
        <f t="shared" si="39"/>
        <v>708</v>
      </c>
      <c r="AL15" s="10">
        <f t="shared" si="40"/>
        <v>601.47499135611542</v>
      </c>
      <c r="AM15" s="10">
        <f t="shared" si="41"/>
        <v>861.51425073696009</v>
      </c>
      <c r="AN15" s="10">
        <f t="shared" si="42"/>
        <v>513.11122214894453</v>
      </c>
      <c r="AO15" s="10">
        <f t="shared" si="43"/>
        <v>499.32878936249733</v>
      </c>
      <c r="AP15" s="10">
        <f t="shared" si="44"/>
        <v>708</v>
      </c>
      <c r="AQ15" s="10">
        <f t="shared" si="45"/>
        <v>616.51186614001824</v>
      </c>
      <c r="AR15" s="10">
        <f t="shared" si="46"/>
        <v>878.74453575169935</v>
      </c>
      <c r="AS15" s="10">
        <f t="shared" si="47"/>
        <v>521.83411292547657</v>
      </c>
      <c r="AT15" s="10">
        <f t="shared" si="48"/>
        <v>514.30865304337226</v>
      </c>
      <c r="AU15" s="10">
        <f t="shared" si="49"/>
        <v>708</v>
      </c>
      <c r="AV15" s="10">
        <f t="shared" si="50"/>
        <v>631.92466279351868</v>
      </c>
      <c r="AW15" s="10">
        <f t="shared" si="51"/>
        <v>896.31942646673338</v>
      </c>
      <c r="AX15" s="10">
        <f t="shared" si="52"/>
        <v>530.70529284520967</v>
      </c>
      <c r="AY15" s="10">
        <f t="shared" si="53"/>
        <v>529.73791263467342</v>
      </c>
      <c r="AZ15" s="10">
        <f t="shared" si="54"/>
        <v>708</v>
      </c>
      <c r="BA15" s="10">
        <f t="shared" si="55"/>
        <v>647.72277936335661</v>
      </c>
      <c r="BB15" s="10">
        <f t="shared" si="56"/>
        <v>914.24581499606802</v>
      </c>
      <c r="BC15" s="10">
        <f t="shared" si="57"/>
        <v>539.72728282357821</v>
      </c>
      <c r="BD15" s="10">
        <f t="shared" si="58"/>
        <v>545.63005001371369</v>
      </c>
      <c r="BE15" s="10">
        <f t="shared" si="59"/>
        <v>708</v>
      </c>
      <c r="BF15" s="10">
        <f t="shared" si="60"/>
        <v>663.91584884744043</v>
      </c>
      <c r="BG15" s="10">
        <f t="shared" si="61"/>
        <v>932.53073129598943</v>
      </c>
      <c r="BH15" s="10">
        <f t="shared" si="62"/>
        <v>548.90264663157893</v>
      </c>
      <c r="BI15" s="10">
        <f t="shared" si="63"/>
        <v>561.99895151412511</v>
      </c>
      <c r="BJ15" s="10">
        <f t="shared" si="64"/>
        <v>708</v>
      </c>
    </row>
    <row r="16" spans="2:62" x14ac:dyDescent="0.2">
      <c r="B16" s="17" t="s">
        <v>6</v>
      </c>
      <c r="C16" s="10">
        <v>1157.56</v>
      </c>
      <c r="D16" s="10">
        <v>50</v>
      </c>
      <c r="E16" s="10">
        <v>115</v>
      </c>
      <c r="F16" s="10">
        <v>2157.56</v>
      </c>
      <c r="G16" s="10">
        <v>354</v>
      </c>
      <c r="H16" s="10">
        <f t="shared" si="10"/>
        <v>1186.4989999999998</v>
      </c>
      <c r="I16" s="10">
        <f t="shared" si="11"/>
        <v>51</v>
      </c>
      <c r="J16" s="10">
        <f t="shared" si="12"/>
        <v>116.95499999999998</v>
      </c>
      <c r="K16" s="10">
        <f t="shared" si="13"/>
        <v>2222.2867999999999</v>
      </c>
      <c r="L16" s="10">
        <f t="shared" si="14"/>
        <v>354</v>
      </c>
      <c r="M16" s="10">
        <f t="shared" si="15"/>
        <v>1216.1614749999997</v>
      </c>
      <c r="N16" s="10">
        <f t="shared" si="16"/>
        <v>52.02</v>
      </c>
      <c r="O16" s="10">
        <f t="shared" si="17"/>
        <v>118.94323499999997</v>
      </c>
      <c r="P16" s="10">
        <f t="shared" si="18"/>
        <v>2288.9554039999998</v>
      </c>
      <c r="Q16" s="10">
        <f t="shared" si="19"/>
        <v>354</v>
      </c>
      <c r="R16" s="10">
        <f t="shared" si="20"/>
        <v>1246.5655118749996</v>
      </c>
      <c r="S16" s="10">
        <f t="shared" si="21"/>
        <v>53.060400000000001</v>
      </c>
      <c r="T16" s="10">
        <f t="shared" si="22"/>
        <v>120.96526999499996</v>
      </c>
      <c r="U16" s="10">
        <f t="shared" si="23"/>
        <v>2357.62406612</v>
      </c>
      <c r="V16" s="10">
        <f t="shared" si="24"/>
        <v>354</v>
      </c>
      <c r="W16" s="10">
        <f t="shared" si="25"/>
        <v>1277.7296496718745</v>
      </c>
      <c r="X16" s="10">
        <f t="shared" si="26"/>
        <v>54.121608000000002</v>
      </c>
      <c r="Y16" s="10">
        <f t="shared" si="27"/>
        <v>123.02167958491495</v>
      </c>
      <c r="Z16" s="10">
        <f t="shared" si="28"/>
        <v>2428.3527881036002</v>
      </c>
      <c r="AA16" s="10">
        <f t="shared" si="29"/>
        <v>354</v>
      </c>
      <c r="AB16" s="10">
        <f t="shared" si="30"/>
        <v>1309.6728909136714</v>
      </c>
      <c r="AC16" s="10">
        <f t="shared" si="31"/>
        <v>55.204040160000005</v>
      </c>
      <c r="AD16" s="10">
        <f t="shared" si="32"/>
        <v>125.11304813785848</v>
      </c>
      <c r="AE16" s="10">
        <f t="shared" si="33"/>
        <v>2501.2033717467084</v>
      </c>
      <c r="AF16" s="10">
        <f t="shared" si="34"/>
        <v>354</v>
      </c>
      <c r="AG16" s="10">
        <f t="shared" si="35"/>
        <v>1342.4147131865132</v>
      </c>
      <c r="AH16" s="10">
        <f t="shared" si="36"/>
        <v>56.308120963200004</v>
      </c>
      <c r="AI16" s="10">
        <f t="shared" si="37"/>
        <v>127.23996995620206</v>
      </c>
      <c r="AJ16" s="10">
        <f t="shared" si="38"/>
        <v>2576.2394728991098</v>
      </c>
      <c r="AK16" s="10">
        <f t="shared" si="39"/>
        <v>354</v>
      </c>
      <c r="AL16" s="10">
        <f t="shared" si="40"/>
        <v>1375.9750810161759</v>
      </c>
      <c r="AM16" s="10">
        <f t="shared" si="41"/>
        <v>57.434283382464002</v>
      </c>
      <c r="AN16" s="10">
        <f t="shared" si="42"/>
        <v>129.40304944545747</v>
      </c>
      <c r="AO16" s="10">
        <f t="shared" si="43"/>
        <v>2653.5266570860831</v>
      </c>
      <c r="AP16" s="10">
        <f t="shared" si="44"/>
        <v>354</v>
      </c>
      <c r="AQ16" s="10">
        <f t="shared" si="45"/>
        <v>1410.3744580415801</v>
      </c>
      <c r="AR16" s="10">
        <f t="shared" si="46"/>
        <v>58.582969050113284</v>
      </c>
      <c r="AS16" s="10">
        <f t="shared" si="47"/>
        <v>131.60290128603023</v>
      </c>
      <c r="AT16" s="10">
        <f t="shared" si="48"/>
        <v>2733.1324567986658</v>
      </c>
      <c r="AU16" s="10">
        <f t="shared" si="49"/>
        <v>354</v>
      </c>
      <c r="AV16" s="10">
        <f t="shared" si="50"/>
        <v>1445.6338194926195</v>
      </c>
      <c r="AW16" s="10">
        <f t="shared" si="51"/>
        <v>59.754628431115549</v>
      </c>
      <c r="AX16" s="10">
        <f t="shared" si="52"/>
        <v>133.84015060789272</v>
      </c>
      <c r="AY16" s="10">
        <f t="shared" si="53"/>
        <v>2815.1264305026257</v>
      </c>
      <c r="AZ16" s="10">
        <f t="shared" si="54"/>
        <v>354</v>
      </c>
      <c r="BA16" s="10">
        <f t="shared" si="55"/>
        <v>1481.7746649799349</v>
      </c>
      <c r="BB16" s="10">
        <f t="shared" si="56"/>
        <v>60.949720999737863</v>
      </c>
      <c r="BC16" s="10">
        <f t="shared" si="57"/>
        <v>136.1154331682269</v>
      </c>
      <c r="BD16" s="10">
        <f t="shared" si="58"/>
        <v>2899.5802234177045</v>
      </c>
      <c r="BE16" s="10">
        <f t="shared" si="59"/>
        <v>354</v>
      </c>
      <c r="BF16" s="10">
        <f t="shared" si="60"/>
        <v>1518.8190316044331</v>
      </c>
      <c r="BG16" s="10">
        <f t="shared" si="61"/>
        <v>62.168715419732621</v>
      </c>
      <c r="BH16" s="10">
        <f t="shared" si="62"/>
        <v>138.42939553208674</v>
      </c>
      <c r="BI16" s="10">
        <f t="shared" si="63"/>
        <v>2986.5676301202357</v>
      </c>
      <c r="BJ16" s="10">
        <f t="shared" si="64"/>
        <v>354</v>
      </c>
    </row>
    <row r="17" spans="2:62" x14ac:dyDescent="0.2">
      <c r="B17" s="17" t="s">
        <v>12</v>
      </c>
      <c r="C17" s="10">
        <v>753</v>
      </c>
      <c r="D17" s="10">
        <v>1855</v>
      </c>
      <c r="E17" s="10">
        <v>2753</v>
      </c>
      <c r="F17" s="10">
        <v>7.52</v>
      </c>
      <c r="G17" s="10">
        <v>564</v>
      </c>
      <c r="H17" s="10">
        <f t="shared" si="10"/>
        <v>771.82499999999993</v>
      </c>
      <c r="I17" s="10">
        <f t="shared" si="11"/>
        <v>1892.1000000000001</v>
      </c>
      <c r="J17" s="10">
        <f t="shared" si="12"/>
        <v>2799.8009999999999</v>
      </c>
      <c r="K17" s="10">
        <f t="shared" si="13"/>
        <v>7.7455999999999996</v>
      </c>
      <c r="L17" s="10">
        <f t="shared" si="14"/>
        <v>564</v>
      </c>
      <c r="M17" s="10">
        <f t="shared" si="15"/>
        <v>791.1206249999999</v>
      </c>
      <c r="N17" s="10">
        <f t="shared" si="16"/>
        <v>1929.9420000000002</v>
      </c>
      <c r="O17" s="10">
        <f t="shared" si="17"/>
        <v>2847.3976169999996</v>
      </c>
      <c r="P17" s="10">
        <f t="shared" si="18"/>
        <v>7.9779679999999997</v>
      </c>
      <c r="Q17" s="10">
        <f t="shared" si="19"/>
        <v>564</v>
      </c>
      <c r="R17" s="10">
        <f t="shared" si="20"/>
        <v>810.89864062499987</v>
      </c>
      <c r="S17" s="10">
        <f t="shared" si="21"/>
        <v>1968.5408400000003</v>
      </c>
      <c r="T17" s="10">
        <f t="shared" si="22"/>
        <v>2895.8033764889992</v>
      </c>
      <c r="U17" s="10">
        <f t="shared" si="23"/>
        <v>8.2173070399999997</v>
      </c>
      <c r="V17" s="10">
        <f t="shared" si="24"/>
        <v>564</v>
      </c>
      <c r="W17" s="10">
        <f t="shared" si="25"/>
        <v>831.17110664062477</v>
      </c>
      <c r="X17" s="10">
        <f t="shared" si="26"/>
        <v>2007.9116568000004</v>
      </c>
      <c r="Y17" s="10">
        <f t="shared" si="27"/>
        <v>2945.0320338893121</v>
      </c>
      <c r="Z17" s="10">
        <f t="shared" si="28"/>
        <v>8.4638262512000004</v>
      </c>
      <c r="AA17" s="10">
        <f t="shared" si="29"/>
        <v>564</v>
      </c>
      <c r="AB17" s="10">
        <f t="shared" si="30"/>
        <v>851.95038430664033</v>
      </c>
      <c r="AC17" s="10">
        <f t="shared" si="31"/>
        <v>2048.0698899360004</v>
      </c>
      <c r="AD17" s="10">
        <f t="shared" si="32"/>
        <v>2995.0975784654302</v>
      </c>
      <c r="AE17" s="10">
        <f t="shared" si="33"/>
        <v>8.7177410387360013</v>
      </c>
      <c r="AF17" s="10">
        <f t="shared" si="34"/>
        <v>564</v>
      </c>
      <c r="AG17" s="10">
        <f t="shared" si="35"/>
        <v>873.24914391430627</v>
      </c>
      <c r="AH17" s="10">
        <f t="shared" si="36"/>
        <v>2089.0312877347205</v>
      </c>
      <c r="AI17" s="10">
        <f t="shared" si="37"/>
        <v>3046.0142372993423</v>
      </c>
      <c r="AJ17" s="10">
        <f t="shared" si="38"/>
        <v>8.9792732698980817</v>
      </c>
      <c r="AK17" s="10">
        <f t="shared" si="39"/>
        <v>564</v>
      </c>
      <c r="AL17" s="10">
        <f t="shared" si="40"/>
        <v>895.08037251216388</v>
      </c>
      <c r="AM17" s="10">
        <f t="shared" si="41"/>
        <v>2130.811913489415</v>
      </c>
      <c r="AN17" s="10">
        <f t="shared" si="42"/>
        <v>3097.7964793334309</v>
      </c>
      <c r="AO17" s="10">
        <f t="shared" si="43"/>
        <v>9.2486514679950247</v>
      </c>
      <c r="AP17" s="10">
        <f t="shared" si="44"/>
        <v>564</v>
      </c>
      <c r="AQ17" s="10">
        <f t="shared" si="45"/>
        <v>917.45738182496791</v>
      </c>
      <c r="AR17" s="10">
        <f t="shared" si="46"/>
        <v>2173.4281517592035</v>
      </c>
      <c r="AS17" s="10">
        <f t="shared" si="47"/>
        <v>3150.4590194820989</v>
      </c>
      <c r="AT17" s="10">
        <f t="shared" si="48"/>
        <v>9.5261110120348764</v>
      </c>
      <c r="AU17" s="10">
        <f t="shared" si="49"/>
        <v>564</v>
      </c>
      <c r="AV17" s="10">
        <f t="shared" si="50"/>
        <v>940.39381637059205</v>
      </c>
      <c r="AW17" s="10">
        <f t="shared" si="51"/>
        <v>2216.8967147943877</v>
      </c>
      <c r="AX17" s="10">
        <f t="shared" si="52"/>
        <v>3204.0168228132943</v>
      </c>
      <c r="AY17" s="10">
        <f t="shared" si="53"/>
        <v>9.8118943423959237</v>
      </c>
      <c r="AZ17" s="10">
        <f t="shared" si="54"/>
        <v>564</v>
      </c>
      <c r="BA17" s="10">
        <f t="shared" si="55"/>
        <v>963.90366177985675</v>
      </c>
      <c r="BB17" s="10">
        <f t="shared" si="56"/>
        <v>2261.2346490902755</v>
      </c>
      <c r="BC17" s="10">
        <f t="shared" si="57"/>
        <v>3258.4851088011201</v>
      </c>
      <c r="BD17" s="10">
        <f t="shared" si="58"/>
        <v>10.106251172667802</v>
      </c>
      <c r="BE17" s="10">
        <f t="shared" si="59"/>
        <v>564</v>
      </c>
      <c r="BF17" s="10">
        <f t="shared" si="60"/>
        <v>988.00125332435312</v>
      </c>
      <c r="BG17" s="10">
        <f t="shared" si="61"/>
        <v>2306.4593420720812</v>
      </c>
      <c r="BH17" s="10">
        <f t="shared" si="62"/>
        <v>3313.8793556507389</v>
      </c>
      <c r="BI17" s="10">
        <f t="shared" si="63"/>
        <v>10.409438707847837</v>
      </c>
      <c r="BJ17" s="10">
        <f t="shared" si="64"/>
        <v>564</v>
      </c>
    </row>
    <row r="18" spans="2:62" x14ac:dyDescent="0.2">
      <c r="B18" s="17" t="s">
        <v>9</v>
      </c>
      <c r="C18" s="10">
        <v>361.41999999999996</v>
      </c>
      <c r="D18" s="10">
        <v>361.41999999999996</v>
      </c>
      <c r="E18" s="10">
        <v>361.42</v>
      </c>
      <c r="F18" s="10">
        <v>84</v>
      </c>
      <c r="G18" s="10">
        <v>289</v>
      </c>
      <c r="H18" s="10">
        <f t="shared" si="10"/>
        <v>370.45549999999992</v>
      </c>
      <c r="I18" s="10">
        <f t="shared" si="11"/>
        <v>368.64839999999998</v>
      </c>
      <c r="J18" s="10">
        <f t="shared" si="12"/>
        <v>367.56414000000001</v>
      </c>
      <c r="K18" s="10">
        <f t="shared" si="13"/>
        <v>86.52</v>
      </c>
      <c r="L18" s="10">
        <f t="shared" si="14"/>
        <v>289</v>
      </c>
      <c r="M18" s="10">
        <f t="shared" si="15"/>
        <v>379.71688749999987</v>
      </c>
      <c r="N18" s="10">
        <f t="shared" si="16"/>
        <v>376.021368</v>
      </c>
      <c r="O18" s="10">
        <f t="shared" si="17"/>
        <v>373.81273037999995</v>
      </c>
      <c r="P18" s="10">
        <f t="shared" si="18"/>
        <v>89.115600000000001</v>
      </c>
      <c r="Q18" s="10">
        <f t="shared" si="19"/>
        <v>289</v>
      </c>
      <c r="R18" s="10">
        <f t="shared" si="20"/>
        <v>389.20980968749984</v>
      </c>
      <c r="S18" s="10">
        <f t="shared" si="21"/>
        <v>383.54179535999998</v>
      </c>
      <c r="T18" s="10">
        <f t="shared" si="22"/>
        <v>380.16754679645993</v>
      </c>
      <c r="U18" s="10">
        <f t="shared" si="23"/>
        <v>91.789068</v>
      </c>
      <c r="V18" s="10">
        <f t="shared" si="24"/>
        <v>289</v>
      </c>
      <c r="W18" s="10">
        <f t="shared" si="25"/>
        <v>398.94005492968728</v>
      </c>
      <c r="X18" s="10">
        <f t="shared" si="26"/>
        <v>391.21263126719998</v>
      </c>
      <c r="Y18" s="10">
        <f t="shared" si="27"/>
        <v>386.63039509199973</v>
      </c>
      <c r="Z18" s="10">
        <f t="shared" si="28"/>
        <v>94.542740039999998</v>
      </c>
      <c r="AA18" s="10">
        <f t="shared" si="29"/>
        <v>289</v>
      </c>
      <c r="AB18" s="10">
        <f t="shared" si="30"/>
        <v>408.91355630292941</v>
      </c>
      <c r="AC18" s="10">
        <f t="shared" si="31"/>
        <v>399.03688389254398</v>
      </c>
      <c r="AD18" s="10">
        <f t="shared" si="32"/>
        <v>393.20311180856368</v>
      </c>
      <c r="AE18" s="10">
        <f t="shared" si="33"/>
        <v>97.379022241200005</v>
      </c>
      <c r="AF18" s="10">
        <f t="shared" si="34"/>
        <v>289</v>
      </c>
      <c r="AG18" s="10">
        <f t="shared" si="35"/>
        <v>419.1363952105026</v>
      </c>
      <c r="AH18" s="10">
        <f t="shared" si="36"/>
        <v>407.01762157039485</v>
      </c>
      <c r="AI18" s="10">
        <f t="shared" si="37"/>
        <v>399.88756470930923</v>
      </c>
      <c r="AJ18" s="10">
        <f t="shared" si="38"/>
        <v>100.30039290843601</v>
      </c>
      <c r="AK18" s="10">
        <f t="shared" si="39"/>
        <v>289</v>
      </c>
      <c r="AL18" s="10">
        <f t="shared" si="40"/>
        <v>429.61480509076512</v>
      </c>
      <c r="AM18" s="10">
        <f t="shared" si="41"/>
        <v>415.15797400180276</v>
      </c>
      <c r="AN18" s="10">
        <f t="shared" si="42"/>
        <v>406.68565330936747</v>
      </c>
      <c r="AO18" s="10">
        <f t="shared" si="43"/>
        <v>103.3094046956891</v>
      </c>
      <c r="AP18" s="10">
        <f t="shared" si="44"/>
        <v>289</v>
      </c>
      <c r="AQ18" s="10">
        <f t="shared" si="45"/>
        <v>440.35517521803422</v>
      </c>
      <c r="AR18" s="10">
        <f t="shared" si="46"/>
        <v>423.46113348183883</v>
      </c>
      <c r="AS18" s="10">
        <f t="shared" si="47"/>
        <v>413.59930941562669</v>
      </c>
      <c r="AT18" s="10">
        <f t="shared" si="48"/>
        <v>106.40868683655977</v>
      </c>
      <c r="AU18" s="10">
        <f t="shared" si="49"/>
        <v>289</v>
      </c>
      <c r="AV18" s="10">
        <f t="shared" si="50"/>
        <v>451.36405459848504</v>
      </c>
      <c r="AW18" s="10">
        <f t="shared" si="51"/>
        <v>431.93035615147562</v>
      </c>
      <c r="AX18" s="10">
        <f t="shared" si="52"/>
        <v>420.63049767569231</v>
      </c>
      <c r="AY18" s="10">
        <f t="shared" si="53"/>
        <v>109.60094744165656</v>
      </c>
      <c r="AZ18" s="10">
        <f t="shared" si="54"/>
        <v>289</v>
      </c>
      <c r="BA18" s="10">
        <f t="shared" si="55"/>
        <v>462.64815596344715</v>
      </c>
      <c r="BB18" s="10">
        <f t="shared" si="56"/>
        <v>440.56896327450517</v>
      </c>
      <c r="BC18" s="10">
        <f t="shared" si="57"/>
        <v>427.78121613617901</v>
      </c>
      <c r="BD18" s="10">
        <f t="shared" si="58"/>
        <v>112.88897586490626</v>
      </c>
      <c r="BE18" s="10">
        <f t="shared" si="59"/>
        <v>289</v>
      </c>
      <c r="BF18" s="10">
        <f t="shared" si="60"/>
        <v>474.21435986253329</v>
      </c>
      <c r="BG18" s="10">
        <f t="shared" si="61"/>
        <v>449.3803425399953</v>
      </c>
      <c r="BH18" s="10">
        <f t="shared" si="62"/>
        <v>435.05349681049404</v>
      </c>
      <c r="BI18" s="10">
        <f t="shared" si="63"/>
        <v>116.27564514085344</v>
      </c>
      <c r="BJ18" s="10">
        <f t="shared" si="64"/>
        <v>289</v>
      </c>
    </row>
    <row r="19" spans="2:62" x14ac:dyDescent="0.2">
      <c r="B19" s="17" t="s">
        <v>10</v>
      </c>
      <c r="C19" s="10">
        <v>59</v>
      </c>
      <c r="D19" s="10">
        <v>563</v>
      </c>
      <c r="E19" s="10">
        <v>79</v>
      </c>
      <c r="F19" s="10">
        <v>65</v>
      </c>
      <c r="G19" s="10">
        <v>78</v>
      </c>
      <c r="H19" s="10">
        <f t="shared" si="10"/>
        <v>60.474999999999994</v>
      </c>
      <c r="I19" s="10">
        <f t="shared" si="11"/>
        <v>574.26</v>
      </c>
      <c r="J19" s="10">
        <f t="shared" si="12"/>
        <v>80.342999999999989</v>
      </c>
      <c r="K19" s="10">
        <f t="shared" si="13"/>
        <v>66.95</v>
      </c>
      <c r="L19" s="10">
        <f t="shared" si="14"/>
        <v>78</v>
      </c>
      <c r="M19" s="10">
        <f t="shared" si="15"/>
        <v>61.986874999999991</v>
      </c>
      <c r="N19" s="10">
        <f t="shared" si="16"/>
        <v>585.74519999999995</v>
      </c>
      <c r="O19" s="10">
        <f t="shared" si="17"/>
        <v>81.708830999999975</v>
      </c>
      <c r="P19" s="10">
        <f t="shared" si="18"/>
        <v>68.958500000000001</v>
      </c>
      <c r="Q19" s="10">
        <f t="shared" si="19"/>
        <v>78</v>
      </c>
      <c r="R19" s="10">
        <f t="shared" si="20"/>
        <v>63.536546874999985</v>
      </c>
      <c r="S19" s="10">
        <f t="shared" si="21"/>
        <v>597.460104</v>
      </c>
      <c r="T19" s="10">
        <f t="shared" si="22"/>
        <v>83.097881126999965</v>
      </c>
      <c r="U19" s="10">
        <f t="shared" si="23"/>
        <v>71.027254999999997</v>
      </c>
      <c r="V19" s="10">
        <f t="shared" si="24"/>
        <v>78</v>
      </c>
      <c r="W19" s="10">
        <f t="shared" si="25"/>
        <v>65.124960546874973</v>
      </c>
      <c r="X19" s="10">
        <f t="shared" si="26"/>
        <v>609.40930607999996</v>
      </c>
      <c r="Y19" s="10">
        <f t="shared" si="27"/>
        <v>84.510545106158958</v>
      </c>
      <c r="Z19" s="10">
        <f t="shared" si="28"/>
        <v>73.158072649999994</v>
      </c>
      <c r="AA19" s="10">
        <f t="shared" si="29"/>
        <v>78</v>
      </c>
      <c r="AB19" s="10">
        <f t="shared" si="30"/>
        <v>66.753084560546839</v>
      </c>
      <c r="AC19" s="10">
        <f t="shared" si="31"/>
        <v>621.59749220159995</v>
      </c>
      <c r="AD19" s="10">
        <f t="shared" si="32"/>
        <v>85.947224372963646</v>
      </c>
      <c r="AE19" s="10">
        <f t="shared" si="33"/>
        <v>75.352814829499991</v>
      </c>
      <c r="AF19" s="10">
        <f t="shared" si="34"/>
        <v>78</v>
      </c>
      <c r="AG19" s="10">
        <f t="shared" si="35"/>
        <v>68.421911674560505</v>
      </c>
      <c r="AH19" s="10">
        <f t="shared" si="36"/>
        <v>634.02944204563198</v>
      </c>
      <c r="AI19" s="10">
        <f t="shared" si="37"/>
        <v>87.408327187304025</v>
      </c>
      <c r="AJ19" s="10">
        <f t="shared" si="38"/>
        <v>77.613399274384989</v>
      </c>
      <c r="AK19" s="10">
        <f t="shared" si="39"/>
        <v>78</v>
      </c>
      <c r="AL19" s="10">
        <f t="shared" si="40"/>
        <v>70.132459466424507</v>
      </c>
      <c r="AM19" s="10">
        <f t="shared" si="41"/>
        <v>646.71003088654459</v>
      </c>
      <c r="AN19" s="10">
        <f t="shared" si="42"/>
        <v>88.894268749488191</v>
      </c>
      <c r="AO19" s="10">
        <f t="shared" si="43"/>
        <v>79.941801252616543</v>
      </c>
      <c r="AP19" s="10">
        <f t="shared" si="44"/>
        <v>78</v>
      </c>
      <c r="AQ19" s="10">
        <f t="shared" si="45"/>
        <v>71.885770953085114</v>
      </c>
      <c r="AR19" s="10">
        <f t="shared" si="46"/>
        <v>659.64423150427547</v>
      </c>
      <c r="AS19" s="10">
        <f t="shared" si="47"/>
        <v>90.405471318229488</v>
      </c>
      <c r="AT19" s="10">
        <f t="shared" si="48"/>
        <v>82.340055290195039</v>
      </c>
      <c r="AU19" s="10">
        <f t="shared" si="49"/>
        <v>78</v>
      </c>
      <c r="AV19" s="10">
        <f t="shared" si="50"/>
        <v>73.682915226912229</v>
      </c>
      <c r="AW19" s="10">
        <f t="shared" si="51"/>
        <v>672.83711613436094</v>
      </c>
      <c r="AX19" s="10">
        <f t="shared" si="52"/>
        <v>91.942364330639379</v>
      </c>
      <c r="AY19" s="10">
        <f t="shared" si="53"/>
        <v>84.810256948900886</v>
      </c>
      <c r="AZ19" s="10">
        <f t="shared" si="54"/>
        <v>78</v>
      </c>
      <c r="BA19" s="10">
        <f t="shared" si="55"/>
        <v>75.524988107585031</v>
      </c>
      <c r="BB19" s="10">
        <f t="shared" si="56"/>
        <v>686.29385845704815</v>
      </c>
      <c r="BC19" s="10">
        <f t="shared" si="57"/>
        <v>93.505384524260236</v>
      </c>
      <c r="BD19" s="10">
        <f t="shared" si="58"/>
        <v>87.354564657367916</v>
      </c>
      <c r="BE19" s="10">
        <f t="shared" si="59"/>
        <v>78</v>
      </c>
      <c r="BF19" s="10">
        <f t="shared" si="60"/>
        <v>77.413112810274654</v>
      </c>
      <c r="BG19" s="10">
        <f t="shared" si="61"/>
        <v>700.01973562618912</v>
      </c>
      <c r="BH19" s="10">
        <f t="shared" si="62"/>
        <v>95.094976061172645</v>
      </c>
      <c r="BI19" s="10">
        <f t="shared" si="63"/>
        <v>89.975201597088954</v>
      </c>
      <c r="BJ19" s="10">
        <f t="shared" si="64"/>
        <v>78</v>
      </c>
    </row>
    <row r="20" spans="2:62" x14ac:dyDescent="0.2">
      <c r="B20" s="17" t="s">
        <v>7</v>
      </c>
      <c r="C20" s="10">
        <v>133</v>
      </c>
      <c r="D20" s="10">
        <v>987</v>
      </c>
      <c r="E20" s="10">
        <v>154</v>
      </c>
      <c r="F20" s="10">
        <v>874</v>
      </c>
      <c r="G20" s="10">
        <v>125</v>
      </c>
      <c r="H20" s="10">
        <f t="shared" si="10"/>
        <v>136.32499999999999</v>
      </c>
      <c r="I20" s="10">
        <f t="shared" si="11"/>
        <v>1006.74</v>
      </c>
      <c r="J20" s="10">
        <f t="shared" si="12"/>
        <v>156.61799999999999</v>
      </c>
      <c r="K20" s="10">
        <f t="shared" si="13"/>
        <v>900.22</v>
      </c>
      <c r="L20" s="10">
        <f t="shared" si="14"/>
        <v>125</v>
      </c>
      <c r="M20" s="10">
        <f t="shared" si="15"/>
        <v>139.73312499999997</v>
      </c>
      <c r="N20" s="10">
        <f t="shared" si="16"/>
        <v>1026.8748000000001</v>
      </c>
      <c r="O20" s="10">
        <f t="shared" si="17"/>
        <v>159.28050599999997</v>
      </c>
      <c r="P20" s="10">
        <f t="shared" si="18"/>
        <v>927.22660000000008</v>
      </c>
      <c r="Q20" s="10">
        <f t="shared" si="19"/>
        <v>125</v>
      </c>
      <c r="R20" s="10">
        <f t="shared" si="20"/>
        <v>143.22645312499995</v>
      </c>
      <c r="S20" s="10">
        <f t="shared" si="21"/>
        <v>1047.412296</v>
      </c>
      <c r="T20" s="10">
        <f t="shared" si="22"/>
        <v>161.98827460199996</v>
      </c>
      <c r="U20" s="10">
        <f t="shared" si="23"/>
        <v>955.04339800000014</v>
      </c>
      <c r="V20" s="10">
        <f t="shared" si="24"/>
        <v>125</v>
      </c>
      <c r="W20" s="10">
        <f t="shared" si="25"/>
        <v>146.80711445312494</v>
      </c>
      <c r="X20" s="10">
        <f t="shared" si="26"/>
        <v>1068.3605419200001</v>
      </c>
      <c r="Y20" s="10">
        <f t="shared" si="27"/>
        <v>164.74207527023395</v>
      </c>
      <c r="Z20" s="10">
        <f t="shared" si="28"/>
        <v>983.69469994000019</v>
      </c>
      <c r="AA20" s="10">
        <f t="shared" si="29"/>
        <v>125</v>
      </c>
      <c r="AB20" s="10">
        <f t="shared" si="30"/>
        <v>150.47729231445305</v>
      </c>
      <c r="AC20" s="10">
        <f t="shared" si="31"/>
        <v>1089.7277527584001</v>
      </c>
      <c r="AD20" s="10">
        <f t="shared" si="32"/>
        <v>167.54269054982791</v>
      </c>
      <c r="AE20" s="10">
        <f t="shared" si="33"/>
        <v>1013.2055409382002</v>
      </c>
      <c r="AF20" s="10">
        <f t="shared" si="34"/>
        <v>125</v>
      </c>
      <c r="AG20" s="10">
        <f t="shared" si="35"/>
        <v>154.23922462231437</v>
      </c>
      <c r="AH20" s="10">
        <f t="shared" si="36"/>
        <v>1111.5223078135682</v>
      </c>
      <c r="AI20" s="10">
        <f t="shared" si="37"/>
        <v>170.39091628917498</v>
      </c>
      <c r="AJ20" s="10">
        <f t="shared" si="38"/>
        <v>1043.6017071663462</v>
      </c>
      <c r="AK20" s="10">
        <f t="shared" si="39"/>
        <v>125</v>
      </c>
      <c r="AL20" s="10">
        <f t="shared" si="40"/>
        <v>158.09520523787222</v>
      </c>
      <c r="AM20" s="10">
        <f t="shared" si="41"/>
        <v>1133.7527539698397</v>
      </c>
      <c r="AN20" s="10">
        <f t="shared" si="42"/>
        <v>173.28756186609095</v>
      </c>
      <c r="AO20" s="10">
        <f t="shared" si="43"/>
        <v>1074.9097583813366</v>
      </c>
      <c r="AP20" s="10">
        <f t="shared" si="44"/>
        <v>125</v>
      </c>
      <c r="AQ20" s="10">
        <f t="shared" si="45"/>
        <v>162.047585368819</v>
      </c>
      <c r="AR20" s="10">
        <f t="shared" si="46"/>
        <v>1156.4278090492364</v>
      </c>
      <c r="AS20" s="10">
        <f t="shared" si="47"/>
        <v>176.23345041781448</v>
      </c>
      <c r="AT20" s="10">
        <f t="shared" si="48"/>
        <v>1107.1570511327768</v>
      </c>
      <c r="AU20" s="10">
        <f t="shared" si="49"/>
        <v>125</v>
      </c>
      <c r="AV20" s="10">
        <f t="shared" si="50"/>
        <v>166.09877500303946</v>
      </c>
      <c r="AW20" s="10">
        <f t="shared" si="51"/>
        <v>1179.5563652302212</v>
      </c>
      <c r="AX20" s="10">
        <f t="shared" si="52"/>
        <v>179.2294190749173</v>
      </c>
      <c r="AY20" s="10">
        <f t="shared" si="53"/>
        <v>1140.3717626667601</v>
      </c>
      <c r="AZ20" s="10">
        <f t="shared" si="54"/>
        <v>125</v>
      </c>
      <c r="BA20" s="10">
        <f t="shared" si="55"/>
        <v>170.25124437811544</v>
      </c>
      <c r="BB20" s="10">
        <f t="shared" si="56"/>
        <v>1203.1474925348257</v>
      </c>
      <c r="BC20" s="10">
        <f t="shared" si="57"/>
        <v>182.27631919919088</v>
      </c>
      <c r="BD20" s="10">
        <f t="shared" si="58"/>
        <v>1174.5829155467629</v>
      </c>
      <c r="BE20" s="10">
        <f t="shared" si="59"/>
        <v>125</v>
      </c>
      <c r="BF20" s="10">
        <f t="shared" si="60"/>
        <v>174.5075254875683</v>
      </c>
      <c r="BG20" s="10">
        <f t="shared" si="61"/>
        <v>1227.2104423855221</v>
      </c>
      <c r="BH20" s="10">
        <f t="shared" si="62"/>
        <v>185.3750166255771</v>
      </c>
      <c r="BI20" s="10">
        <f t="shared" si="63"/>
        <v>1209.8204030131658</v>
      </c>
      <c r="BJ20" s="10">
        <f t="shared" si="64"/>
        <v>125</v>
      </c>
    </row>
    <row r="21" spans="2:62" x14ac:dyDescent="0.2">
      <c r="B21" s="17" t="s">
        <v>11</v>
      </c>
      <c r="C21" s="10">
        <v>54</v>
      </c>
      <c r="D21" s="10">
        <v>270</v>
      </c>
      <c r="E21" s="10">
        <v>85</v>
      </c>
      <c r="F21" s="10">
        <v>95</v>
      </c>
      <c r="G21" s="10">
        <v>98</v>
      </c>
      <c r="H21" s="10">
        <f t="shared" si="10"/>
        <v>55.349999999999994</v>
      </c>
      <c r="I21" s="10">
        <f t="shared" si="11"/>
        <v>275.39999999999998</v>
      </c>
      <c r="J21" s="10">
        <f t="shared" si="12"/>
        <v>86.444999999999993</v>
      </c>
      <c r="K21" s="10">
        <f t="shared" si="13"/>
        <v>97.850000000000009</v>
      </c>
      <c r="L21" s="10">
        <f t="shared" si="14"/>
        <v>98</v>
      </c>
      <c r="M21" s="10">
        <f t="shared" si="15"/>
        <v>56.733749999999986</v>
      </c>
      <c r="N21" s="10">
        <f t="shared" si="16"/>
        <v>280.90799999999996</v>
      </c>
      <c r="O21" s="10">
        <f t="shared" si="17"/>
        <v>87.914564999999982</v>
      </c>
      <c r="P21" s="10">
        <f t="shared" si="18"/>
        <v>100.78550000000001</v>
      </c>
      <c r="Q21" s="10">
        <f t="shared" si="19"/>
        <v>98</v>
      </c>
      <c r="R21" s="10">
        <f t="shared" si="20"/>
        <v>58.152093749999977</v>
      </c>
      <c r="S21" s="10">
        <f t="shared" si="21"/>
        <v>286.52615999999995</v>
      </c>
      <c r="T21" s="10">
        <f t="shared" si="22"/>
        <v>89.409112604999976</v>
      </c>
      <c r="U21" s="10">
        <f t="shared" si="23"/>
        <v>103.80906500000002</v>
      </c>
      <c r="V21" s="10">
        <f t="shared" si="24"/>
        <v>98</v>
      </c>
      <c r="W21" s="10">
        <f t="shared" si="25"/>
        <v>59.605896093749969</v>
      </c>
      <c r="X21" s="10">
        <f t="shared" si="26"/>
        <v>292.25668319999994</v>
      </c>
      <c r="Y21" s="10">
        <f t="shared" si="27"/>
        <v>90.92906751928497</v>
      </c>
      <c r="Z21" s="10">
        <f t="shared" si="28"/>
        <v>106.92333695000002</v>
      </c>
      <c r="AA21" s="10">
        <f t="shared" si="29"/>
        <v>98</v>
      </c>
      <c r="AB21" s="10">
        <f t="shared" si="30"/>
        <v>61.096043496093714</v>
      </c>
      <c r="AC21" s="10">
        <f t="shared" si="31"/>
        <v>298.10181686399994</v>
      </c>
      <c r="AD21" s="10">
        <f t="shared" si="32"/>
        <v>92.474861667112805</v>
      </c>
      <c r="AE21" s="10">
        <f t="shared" si="33"/>
        <v>110.13103705850003</v>
      </c>
      <c r="AF21" s="10">
        <f t="shared" si="34"/>
        <v>98</v>
      </c>
      <c r="AG21" s="10">
        <f t="shared" si="35"/>
        <v>62.623444583496052</v>
      </c>
      <c r="AH21" s="10">
        <f t="shared" si="36"/>
        <v>304.06385320127993</v>
      </c>
      <c r="AI21" s="10">
        <f t="shared" si="37"/>
        <v>94.046934315453711</v>
      </c>
      <c r="AJ21" s="10">
        <f t="shared" si="38"/>
        <v>113.43496817025503</v>
      </c>
      <c r="AK21" s="10">
        <f t="shared" si="39"/>
        <v>98</v>
      </c>
      <c r="AL21" s="10">
        <f t="shared" si="40"/>
        <v>64.189030698083442</v>
      </c>
      <c r="AM21" s="10">
        <f t="shared" si="41"/>
        <v>310.14513026530551</v>
      </c>
      <c r="AN21" s="10">
        <f t="shared" si="42"/>
        <v>95.645732198816418</v>
      </c>
      <c r="AO21" s="10">
        <f t="shared" si="43"/>
        <v>116.83801721536268</v>
      </c>
      <c r="AP21" s="10">
        <f t="shared" si="44"/>
        <v>98</v>
      </c>
      <c r="AQ21" s="10">
        <f t="shared" si="45"/>
        <v>65.793756465535523</v>
      </c>
      <c r="AR21" s="10">
        <f t="shared" si="46"/>
        <v>316.34803287061163</v>
      </c>
      <c r="AS21" s="10">
        <f t="shared" si="47"/>
        <v>97.271709646196285</v>
      </c>
      <c r="AT21" s="10">
        <f t="shared" si="48"/>
        <v>120.34315773182357</v>
      </c>
      <c r="AU21" s="10">
        <f t="shared" si="49"/>
        <v>98</v>
      </c>
      <c r="AV21" s="10">
        <f t="shared" si="50"/>
        <v>67.438600377173898</v>
      </c>
      <c r="AW21" s="10">
        <f t="shared" si="51"/>
        <v>322.67499352802389</v>
      </c>
      <c r="AX21" s="10">
        <f t="shared" si="52"/>
        <v>98.925328710181617</v>
      </c>
      <c r="AY21" s="10">
        <f t="shared" si="53"/>
        <v>123.95345246377828</v>
      </c>
      <c r="AZ21" s="10">
        <f t="shared" si="54"/>
        <v>98</v>
      </c>
      <c r="BA21" s="10">
        <f t="shared" si="55"/>
        <v>69.124565386603237</v>
      </c>
      <c r="BB21" s="10">
        <f t="shared" si="56"/>
        <v>329.1284933985844</v>
      </c>
      <c r="BC21" s="10">
        <f t="shared" si="57"/>
        <v>100.6070592982547</v>
      </c>
      <c r="BD21" s="10">
        <f t="shared" si="58"/>
        <v>127.67205603769163</v>
      </c>
      <c r="BE21" s="10">
        <f t="shared" si="59"/>
        <v>98</v>
      </c>
      <c r="BF21" s="10">
        <f t="shared" si="60"/>
        <v>70.852679521268314</v>
      </c>
      <c r="BG21" s="10">
        <f t="shared" si="61"/>
        <v>335.7110632665561</v>
      </c>
      <c r="BH21" s="10">
        <f t="shared" si="62"/>
        <v>102.31737930632502</v>
      </c>
      <c r="BI21" s="10">
        <f t="shared" si="63"/>
        <v>131.50221771882238</v>
      </c>
      <c r="BJ21" s="10">
        <f t="shared" si="64"/>
        <v>98</v>
      </c>
    </row>
    <row r="23" spans="2:62" s="18" customFormat="1" x14ac:dyDescent="0.2">
      <c r="B23" s="18" t="s">
        <v>2</v>
      </c>
      <c r="C23" s="19">
        <v>1</v>
      </c>
      <c r="D23" s="15">
        <f>+C23+1</f>
        <v>2</v>
      </c>
      <c r="E23" s="15">
        <f t="shared" ref="E23:BJ23" si="65">+D23+1</f>
        <v>3</v>
      </c>
      <c r="F23" s="15">
        <f t="shared" si="65"/>
        <v>4</v>
      </c>
      <c r="G23" s="15">
        <f t="shared" si="65"/>
        <v>5</v>
      </c>
      <c r="H23" s="15">
        <f t="shared" si="65"/>
        <v>6</v>
      </c>
      <c r="I23" s="15">
        <f t="shared" si="65"/>
        <v>7</v>
      </c>
      <c r="J23" s="15">
        <f t="shared" si="65"/>
        <v>8</v>
      </c>
      <c r="K23" s="15">
        <f t="shared" si="65"/>
        <v>9</v>
      </c>
      <c r="L23" s="15">
        <f t="shared" si="65"/>
        <v>10</v>
      </c>
      <c r="M23" s="15">
        <f t="shared" si="65"/>
        <v>11</v>
      </c>
      <c r="N23" s="15">
        <f t="shared" si="65"/>
        <v>12</v>
      </c>
      <c r="O23" s="15">
        <f t="shared" si="65"/>
        <v>13</v>
      </c>
      <c r="P23" s="15">
        <f t="shared" si="65"/>
        <v>14</v>
      </c>
      <c r="Q23" s="15">
        <f t="shared" si="65"/>
        <v>15</v>
      </c>
      <c r="R23" s="15">
        <f t="shared" si="65"/>
        <v>16</v>
      </c>
      <c r="S23" s="15">
        <f t="shared" si="65"/>
        <v>17</v>
      </c>
      <c r="T23" s="15">
        <f t="shared" si="65"/>
        <v>18</v>
      </c>
      <c r="U23" s="15">
        <f t="shared" si="65"/>
        <v>19</v>
      </c>
      <c r="V23" s="15">
        <f t="shared" si="65"/>
        <v>20</v>
      </c>
      <c r="W23" s="15">
        <f t="shared" si="65"/>
        <v>21</v>
      </c>
      <c r="X23" s="15">
        <f t="shared" si="65"/>
        <v>22</v>
      </c>
      <c r="Y23" s="15">
        <f t="shared" si="65"/>
        <v>23</v>
      </c>
      <c r="Z23" s="15">
        <f t="shared" si="65"/>
        <v>24</v>
      </c>
      <c r="AA23" s="15">
        <f t="shared" si="65"/>
        <v>25</v>
      </c>
      <c r="AB23" s="15">
        <f t="shared" si="65"/>
        <v>26</v>
      </c>
      <c r="AC23" s="15">
        <f t="shared" si="65"/>
        <v>27</v>
      </c>
      <c r="AD23" s="15">
        <f t="shared" si="65"/>
        <v>28</v>
      </c>
      <c r="AE23" s="15">
        <f t="shared" si="65"/>
        <v>29</v>
      </c>
      <c r="AF23" s="15">
        <f t="shared" si="65"/>
        <v>30</v>
      </c>
      <c r="AG23" s="15">
        <f t="shared" si="65"/>
        <v>31</v>
      </c>
      <c r="AH23" s="15">
        <f t="shared" si="65"/>
        <v>32</v>
      </c>
      <c r="AI23" s="15">
        <f t="shared" si="65"/>
        <v>33</v>
      </c>
      <c r="AJ23" s="15">
        <f t="shared" si="65"/>
        <v>34</v>
      </c>
      <c r="AK23" s="15">
        <f t="shared" si="65"/>
        <v>35</v>
      </c>
      <c r="AL23" s="15">
        <f t="shared" si="65"/>
        <v>36</v>
      </c>
      <c r="AM23" s="15">
        <f t="shared" si="65"/>
        <v>37</v>
      </c>
      <c r="AN23" s="15">
        <f t="shared" si="65"/>
        <v>38</v>
      </c>
      <c r="AO23" s="15">
        <f t="shared" si="65"/>
        <v>39</v>
      </c>
      <c r="AP23" s="15">
        <f t="shared" si="65"/>
        <v>40</v>
      </c>
      <c r="AQ23" s="15">
        <f t="shared" si="65"/>
        <v>41</v>
      </c>
      <c r="AR23" s="15">
        <f t="shared" si="65"/>
        <v>42</v>
      </c>
      <c r="AS23" s="15">
        <f t="shared" si="65"/>
        <v>43</v>
      </c>
      <c r="AT23" s="15">
        <f t="shared" si="65"/>
        <v>44</v>
      </c>
      <c r="AU23" s="15">
        <f t="shared" si="65"/>
        <v>45</v>
      </c>
      <c r="AV23" s="15">
        <f t="shared" si="65"/>
        <v>46</v>
      </c>
      <c r="AW23" s="15">
        <f t="shared" si="65"/>
        <v>47</v>
      </c>
      <c r="AX23" s="15">
        <f t="shared" si="65"/>
        <v>48</v>
      </c>
      <c r="AY23" s="15">
        <f t="shared" si="65"/>
        <v>49</v>
      </c>
      <c r="AZ23" s="15">
        <f t="shared" si="65"/>
        <v>50</v>
      </c>
      <c r="BA23" s="15">
        <f t="shared" si="65"/>
        <v>51</v>
      </c>
      <c r="BB23" s="15">
        <f t="shared" si="65"/>
        <v>52</v>
      </c>
      <c r="BC23" s="15">
        <f t="shared" si="65"/>
        <v>53</v>
      </c>
      <c r="BD23" s="15">
        <f t="shared" si="65"/>
        <v>54</v>
      </c>
      <c r="BE23" s="15">
        <f t="shared" si="65"/>
        <v>55</v>
      </c>
      <c r="BF23" s="15">
        <f t="shared" si="65"/>
        <v>56</v>
      </c>
      <c r="BG23" s="15">
        <f t="shared" si="65"/>
        <v>57</v>
      </c>
      <c r="BH23" s="15">
        <f t="shared" si="65"/>
        <v>58</v>
      </c>
      <c r="BI23" s="15">
        <f t="shared" si="65"/>
        <v>59</v>
      </c>
      <c r="BJ23" s="15">
        <f t="shared" si="65"/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Expenses</vt:lpstr>
      <vt:lpstr>Expenses 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</dc:creator>
  <cp:lastModifiedBy>Peter Lynch</cp:lastModifiedBy>
  <dcterms:created xsi:type="dcterms:W3CDTF">2017-08-15T18:07:35Z</dcterms:created>
  <dcterms:modified xsi:type="dcterms:W3CDTF">2017-11-16T15:37:16Z</dcterms:modified>
</cp:coreProperties>
</file>