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ynch\Desktop\"/>
    </mc:Choice>
  </mc:AlternateContent>
  <bookViews>
    <workbookView xWindow="0" yWindow="0" windowWidth="28800" windowHeight="12300"/>
  </bookViews>
  <sheets>
    <sheet name="Debt Schedule" sheetId="2" r:id="rId1"/>
    <sheet name="=MOD()" sheetId="6" r:id="rId2"/>
  </sheets>
  <definedNames>
    <definedName name="_xlnm.Print_Area" localSheetId="0">'Debt Schedule'!$B$4:$AO$238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C14" i="2" l="1"/>
  <c r="DD14" i="2"/>
  <c r="DB14" i="2"/>
  <c r="DB11" i="2"/>
  <c r="CP11" i="2"/>
  <c r="CQ11" i="2"/>
  <c r="CR11" i="2"/>
  <c r="CU11" i="2"/>
  <c r="CV11" i="2"/>
  <c r="CP14" i="2"/>
  <c r="CQ14" i="2"/>
  <c r="CR14" i="2"/>
  <c r="CS14" i="2"/>
  <c r="CT14" i="2"/>
  <c r="CU14" i="2"/>
  <c r="CV14" i="2"/>
  <c r="CW14" i="2"/>
  <c r="CX14" i="2"/>
  <c r="CY14" i="2"/>
  <c r="CZ14" i="2"/>
  <c r="G15" i="2"/>
  <c r="I15" i="2"/>
  <c r="J15" i="2"/>
  <c r="K15" i="2"/>
  <c r="L15" i="2"/>
  <c r="M15" i="2"/>
  <c r="N15" i="2"/>
  <c r="O15" i="2"/>
  <c r="P15" i="2"/>
  <c r="Q15" i="2"/>
  <c r="H15" i="2"/>
  <c r="CO14" i="2"/>
  <c r="CO11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R12" i="2"/>
  <c r="AF11" i="2"/>
  <c r="S11" i="2"/>
  <c r="F9" i="2"/>
  <c r="AG11" i="2" l="1"/>
  <c r="AH11" i="2" s="1"/>
  <c r="T11" i="2"/>
  <c r="CS11" i="2" s="1"/>
  <c r="S12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BG84" i="2"/>
  <c r="BH84" i="2"/>
  <c r="BI84" i="2"/>
  <c r="BJ84" i="2"/>
  <c r="BK84" i="2"/>
  <c r="BL84" i="2"/>
  <c r="BM84" i="2"/>
  <c r="BN84" i="2"/>
  <c r="BO84" i="2"/>
  <c r="BP84" i="2"/>
  <c r="BQ84" i="2"/>
  <c r="BR84" i="2"/>
  <c r="BS84" i="2"/>
  <c r="BT84" i="2"/>
  <c r="BU84" i="2"/>
  <c r="BV84" i="2"/>
  <c r="BW84" i="2"/>
  <c r="BX84" i="2"/>
  <c r="BY84" i="2"/>
  <c r="BZ84" i="2"/>
  <c r="AI11" i="2" l="1"/>
  <c r="AJ11" i="2" s="1"/>
  <c r="AK11" i="2" s="1"/>
  <c r="AJ12" i="2"/>
  <c r="CW11" i="2"/>
  <c r="AL11" i="2"/>
  <c r="AK12" i="2"/>
  <c r="T12" i="2"/>
  <c r="D71" i="2"/>
  <c r="CP83" i="2"/>
  <c r="CQ83" i="2"/>
  <c r="CR83" i="2"/>
  <c r="CS83" i="2"/>
  <c r="CT83" i="2"/>
  <c r="CU83" i="2"/>
  <c r="CV83" i="2"/>
  <c r="CW83" i="2"/>
  <c r="CX83" i="2"/>
  <c r="CY83" i="2"/>
  <c r="CZ83" i="2"/>
  <c r="CO83" i="2"/>
  <c r="DB83" i="2"/>
  <c r="DC83" i="2"/>
  <c r="DD83" i="2"/>
  <c r="DC55" i="2"/>
  <c r="DD55" i="2"/>
  <c r="DC57" i="2"/>
  <c r="DD57" i="2"/>
  <c r="DC75" i="2"/>
  <c r="DD75" i="2"/>
  <c r="DC76" i="2"/>
  <c r="DD76" i="2"/>
  <c r="DC77" i="2"/>
  <c r="DD77" i="2"/>
  <c r="DB76" i="2"/>
  <c r="DB77" i="2"/>
  <c r="DB75" i="2"/>
  <c r="DC7" i="2"/>
  <c r="DC4" i="2"/>
  <c r="DD4" i="2" s="1"/>
  <c r="DB57" i="2"/>
  <c r="DB55" i="2"/>
  <c r="DB6" i="2"/>
  <c r="CP75" i="2"/>
  <c r="CQ75" i="2"/>
  <c r="CR75" i="2"/>
  <c r="CS75" i="2"/>
  <c r="CT75" i="2"/>
  <c r="CU75" i="2"/>
  <c r="CV75" i="2"/>
  <c r="CW75" i="2"/>
  <c r="CX75" i="2"/>
  <c r="CY75" i="2"/>
  <c r="CZ75" i="2"/>
  <c r="CP76" i="2"/>
  <c r="CQ76" i="2"/>
  <c r="CR76" i="2"/>
  <c r="CS76" i="2"/>
  <c r="CT76" i="2"/>
  <c r="CU76" i="2"/>
  <c r="CV76" i="2"/>
  <c r="CW76" i="2"/>
  <c r="CX76" i="2"/>
  <c r="CY76" i="2"/>
  <c r="CZ76" i="2"/>
  <c r="CP77" i="2"/>
  <c r="CQ77" i="2"/>
  <c r="CR77" i="2"/>
  <c r="CS77" i="2"/>
  <c r="CT77" i="2"/>
  <c r="CU77" i="2"/>
  <c r="CV77" i="2"/>
  <c r="CW77" i="2"/>
  <c r="CX77" i="2"/>
  <c r="CY77" i="2"/>
  <c r="CZ77" i="2"/>
  <c r="CO76" i="2"/>
  <c r="CO77" i="2"/>
  <c r="CO75" i="2"/>
  <c r="CP55" i="2"/>
  <c r="CQ55" i="2"/>
  <c r="CR55" i="2"/>
  <c r="CS55" i="2"/>
  <c r="CT55" i="2"/>
  <c r="CU55" i="2"/>
  <c r="CV55" i="2"/>
  <c r="CW55" i="2"/>
  <c r="CX55" i="2"/>
  <c r="CY55" i="2"/>
  <c r="CZ55" i="2"/>
  <c r="CP57" i="2"/>
  <c r="CQ57" i="2"/>
  <c r="CR57" i="2"/>
  <c r="CS57" i="2"/>
  <c r="CT57" i="2"/>
  <c r="CU57" i="2"/>
  <c r="CV57" i="2"/>
  <c r="CW57" i="2"/>
  <c r="CX57" i="2"/>
  <c r="CY57" i="2"/>
  <c r="CZ57" i="2"/>
  <c r="CO57" i="2"/>
  <c r="CO55" i="2"/>
  <c r="F79" i="2"/>
  <c r="F59" i="2"/>
  <c r="CP4" i="2"/>
  <c r="CP7" i="2"/>
  <c r="CX11" i="2" l="1"/>
  <c r="AM11" i="2"/>
  <c r="CY11" i="2" s="1"/>
  <c r="AL12" i="2"/>
  <c r="V11" i="2"/>
  <c r="U12" i="2"/>
  <c r="CQ4" i="2"/>
  <c r="DC6" i="2"/>
  <c r="DD7" i="2"/>
  <c r="DD6" i="2" s="1"/>
  <c r="CQ7" i="2"/>
  <c r="CR7" i="2" s="1"/>
  <c r="CS7" i="2" s="1"/>
  <c r="CT7" i="2" s="1"/>
  <c r="CU7" i="2" s="1"/>
  <c r="CV7" i="2" s="1"/>
  <c r="CW7" i="2" s="1"/>
  <c r="CX7" i="2" s="1"/>
  <c r="C9" i="6"/>
  <c r="B9" i="6" s="1"/>
  <c r="F9" i="6" s="1"/>
  <c r="B8" i="6"/>
  <c r="F8" i="6" s="1"/>
  <c r="W11" i="2" l="1"/>
  <c r="W12" i="2" s="1"/>
  <c r="AN11" i="2"/>
  <c r="AM12" i="2"/>
  <c r="V12" i="2"/>
  <c r="CR4" i="2"/>
  <c r="CS4" i="2" s="1"/>
  <c r="CT4" i="2" s="1"/>
  <c r="CU4" i="2" s="1"/>
  <c r="CV4" i="2" s="1"/>
  <c r="CW4" i="2" s="1"/>
  <c r="CY7" i="2"/>
  <c r="CZ7" i="2" s="1"/>
  <c r="C10" i="6"/>
  <c r="C11" i="6" s="1"/>
  <c r="C12" i="6" s="1"/>
  <c r="C13" i="6" s="1"/>
  <c r="C14" i="6" s="1"/>
  <c r="C15" i="6" s="1"/>
  <c r="C16" i="6" s="1"/>
  <c r="C17" i="6" s="1"/>
  <c r="B17" i="6" s="1"/>
  <c r="F17" i="6" s="1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BV80" i="2"/>
  <c r="BW80" i="2"/>
  <c r="BX80" i="2"/>
  <c r="BY80" i="2"/>
  <c r="BZ80" i="2"/>
  <c r="CT11" i="2" l="1"/>
  <c r="AF12" i="2"/>
  <c r="AC12" i="2"/>
  <c r="AE12" i="2"/>
  <c r="X11" i="2"/>
  <c r="AH12" i="2"/>
  <c r="AN12" i="2"/>
  <c r="AO11" i="2"/>
  <c r="CX4" i="2"/>
  <c r="CW6" i="2"/>
  <c r="B14" i="6"/>
  <c r="F14" i="6" s="1"/>
  <c r="B12" i="6"/>
  <c r="F12" i="6" s="1"/>
  <c r="B10" i="6"/>
  <c r="F10" i="6" s="1"/>
  <c r="B11" i="6"/>
  <c r="F11" i="6" s="1"/>
  <c r="C18" i="6"/>
  <c r="B13" i="6"/>
  <c r="F13" i="6" s="1"/>
  <c r="B15" i="6"/>
  <c r="F15" i="6" s="1"/>
  <c r="B16" i="6"/>
  <c r="F16" i="6" s="1"/>
  <c r="C19" i="6"/>
  <c r="B19" i="6" s="1"/>
  <c r="F19" i="6" s="1"/>
  <c r="B18" i="6"/>
  <c r="F18" i="6" s="1"/>
  <c r="BZ60" i="2"/>
  <c r="BX49" i="2"/>
  <c r="BY49" i="2"/>
  <c r="BZ49" i="2"/>
  <c r="BM49" i="2"/>
  <c r="BN49" i="2"/>
  <c r="BO49" i="2"/>
  <c r="BP49" i="2"/>
  <c r="BQ49" i="2"/>
  <c r="BR49" i="2"/>
  <c r="BS49" i="2"/>
  <c r="BT49" i="2"/>
  <c r="BU49" i="2"/>
  <c r="BV49" i="2"/>
  <c r="BW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AM49" i="2"/>
  <c r="AN49" i="2"/>
  <c r="AO49" i="2"/>
  <c r="AI12" i="2" l="1"/>
  <c r="AD12" i="2"/>
  <c r="AA12" i="2"/>
  <c r="Y12" i="2"/>
  <c r="AG12" i="2"/>
  <c r="X12" i="2"/>
  <c r="Z12" i="2"/>
  <c r="DC11" i="2"/>
  <c r="AB12" i="2"/>
  <c r="AP11" i="2"/>
  <c r="DD11" i="2" s="1"/>
  <c r="AO12" i="2"/>
  <c r="CZ84" i="2"/>
  <c r="CY4" i="2"/>
  <c r="CX6" i="2"/>
  <c r="CS6" i="2"/>
  <c r="CT6" i="2"/>
  <c r="CP6" i="2"/>
  <c r="CO6" i="2"/>
  <c r="F92" i="2"/>
  <c r="F80" i="2"/>
  <c r="F7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F40" i="2"/>
  <c r="CZ11" i="2" l="1"/>
  <c r="AQ11" i="2"/>
  <c r="AP12" i="2"/>
  <c r="CY84" i="2"/>
  <c r="CZ4" i="2"/>
  <c r="CZ6" i="2" s="1"/>
  <c r="CY6" i="2"/>
  <c r="CX84" i="2"/>
  <c r="CU84" i="2"/>
  <c r="CV84" i="2"/>
  <c r="DD84" i="2"/>
  <c r="CW84" i="2"/>
  <c r="CT84" i="2"/>
  <c r="CV6" i="2"/>
  <c r="CU6" i="2"/>
  <c r="G73" i="2"/>
  <c r="AR11" i="2" l="1"/>
  <c r="AQ12" i="2"/>
  <c r="CO73" i="2"/>
  <c r="DB73" i="2"/>
  <c r="CR6" i="2"/>
  <c r="CQ6" i="2"/>
  <c r="F90" i="2"/>
  <c r="F4" i="2"/>
  <c r="F6" i="2" s="1"/>
  <c r="G5" i="2"/>
  <c r="G9" i="2" s="1"/>
  <c r="AS11" i="2" l="1"/>
  <c r="AR12" i="2"/>
  <c r="G53" i="2"/>
  <c r="F94" i="2"/>
  <c r="G7" i="2"/>
  <c r="G4" i="2"/>
  <c r="G40" i="2"/>
  <c r="H5" i="2"/>
  <c r="H9" i="2" s="1"/>
  <c r="AT11" i="2" l="1"/>
  <c r="AS12" i="2"/>
  <c r="G63" i="2"/>
  <c r="G86" i="2"/>
  <c r="G84" i="2"/>
  <c r="G85" i="2"/>
  <c r="G62" i="2"/>
  <c r="CO53" i="2"/>
  <c r="DB53" i="2"/>
  <c r="G56" i="2"/>
  <c r="G90" i="2" s="1"/>
  <c r="G20" i="2" s="1"/>
  <c r="G6" i="2"/>
  <c r="H7" i="2"/>
  <c r="I5" i="2"/>
  <c r="I9" i="2" s="1"/>
  <c r="H40" i="2"/>
  <c r="H4" i="2"/>
  <c r="AU11" i="2" l="1"/>
  <c r="AT12" i="2"/>
  <c r="H63" i="2"/>
  <c r="H86" i="2"/>
  <c r="G79" i="2"/>
  <c r="G92" i="2"/>
  <c r="G19" i="2" s="1"/>
  <c r="H6" i="2"/>
  <c r="I7" i="2"/>
  <c r="G59" i="2"/>
  <c r="G25" i="2" s="1"/>
  <c r="G33" i="2" s="1"/>
  <c r="I40" i="2"/>
  <c r="J5" i="2"/>
  <c r="J9" i="2" s="1"/>
  <c r="I4" i="2"/>
  <c r="AV11" i="2" l="1"/>
  <c r="AU12" i="2"/>
  <c r="H73" i="2"/>
  <c r="I6" i="2"/>
  <c r="H53" i="2"/>
  <c r="H62" i="2" s="1"/>
  <c r="G94" i="2"/>
  <c r="G26" i="2" s="1"/>
  <c r="G29" i="2" s="1"/>
  <c r="J7" i="2"/>
  <c r="J40" i="2"/>
  <c r="K5" i="2"/>
  <c r="K9" i="2" s="1"/>
  <c r="J4" i="2"/>
  <c r="CO38" i="2" l="1"/>
  <c r="CO30" i="2"/>
  <c r="CO12" i="2"/>
  <c r="CO23" i="2"/>
  <c r="CO34" i="2"/>
  <c r="CO9" i="2"/>
  <c r="AW11" i="2"/>
  <c r="AV12" i="2"/>
  <c r="J63" i="2"/>
  <c r="J86" i="2"/>
  <c r="H84" i="2"/>
  <c r="H85" i="2"/>
  <c r="H79" i="2"/>
  <c r="H56" i="2"/>
  <c r="H92" i="2"/>
  <c r="H19" i="2" s="1"/>
  <c r="J6" i="2"/>
  <c r="K7" i="2"/>
  <c r="K40" i="2"/>
  <c r="K4" i="2"/>
  <c r="L5" i="2"/>
  <c r="L9" i="2" s="1"/>
  <c r="AX11" i="2" l="1"/>
  <c r="AW12" i="2"/>
  <c r="K63" i="2"/>
  <c r="K86" i="2"/>
  <c r="I73" i="2"/>
  <c r="H90" i="2"/>
  <c r="H20" i="2" s="1"/>
  <c r="H59" i="2"/>
  <c r="H25" i="2" s="1"/>
  <c r="H33" i="2" s="1"/>
  <c r="K6" i="2"/>
  <c r="J92" i="2"/>
  <c r="J19" i="2" s="1"/>
  <c r="L7" i="2"/>
  <c r="L40" i="2"/>
  <c r="L4" i="2"/>
  <c r="M5" i="2"/>
  <c r="M9" i="2" s="1"/>
  <c r="AY11" i="2" l="1"/>
  <c r="AX12" i="2"/>
  <c r="I85" i="2"/>
  <c r="I84" i="2"/>
  <c r="CO84" i="2" s="1"/>
  <c r="H94" i="2"/>
  <c r="H26" i="2" s="1"/>
  <c r="H29" i="2" s="1"/>
  <c r="I53" i="2"/>
  <c r="I62" i="2" s="1"/>
  <c r="I63" i="2" s="1"/>
  <c r="L6" i="2"/>
  <c r="M7" i="2"/>
  <c r="M40" i="2"/>
  <c r="N5" i="2"/>
  <c r="N9" i="2" s="1"/>
  <c r="M4" i="2"/>
  <c r="CP9" i="2" l="1"/>
  <c r="AZ11" i="2"/>
  <c r="AY12" i="2"/>
  <c r="M86" i="2"/>
  <c r="M63" i="2"/>
  <c r="I79" i="2"/>
  <c r="J73" i="2" s="1"/>
  <c r="I86" i="2"/>
  <c r="CO86" i="2" s="1"/>
  <c r="CO85" i="2"/>
  <c r="I56" i="2"/>
  <c r="I59" i="2" s="1"/>
  <c r="M6" i="2"/>
  <c r="N7" i="2"/>
  <c r="N40" i="2"/>
  <c r="O5" i="2"/>
  <c r="O9" i="2" s="1"/>
  <c r="N4" i="2"/>
  <c r="J53" i="2" l="1"/>
  <c r="J62" i="2" s="1"/>
  <c r="I25" i="2"/>
  <c r="I33" i="2" s="1"/>
  <c r="BA11" i="2"/>
  <c r="AZ12" i="2"/>
  <c r="N86" i="2"/>
  <c r="N63" i="2"/>
  <c r="J85" i="2"/>
  <c r="J84" i="2"/>
  <c r="J79" i="2" s="1"/>
  <c r="K73" i="2" s="1"/>
  <c r="I92" i="2"/>
  <c r="I19" i="2" s="1"/>
  <c r="I90" i="2"/>
  <c r="I20" i="2" s="1"/>
  <c r="CO56" i="2"/>
  <c r="I94" i="2"/>
  <c r="I26" i="2" s="1"/>
  <c r="I29" i="2" s="1"/>
  <c r="J56" i="2"/>
  <c r="J90" i="2" s="1"/>
  <c r="J20" i="2" s="1"/>
  <c r="M92" i="2"/>
  <c r="M19" i="2" s="1"/>
  <c r="N6" i="2"/>
  <c r="O7" i="2"/>
  <c r="O40" i="2"/>
  <c r="O4" i="2"/>
  <c r="P5" i="2"/>
  <c r="P9" i="2" s="1"/>
  <c r="I22" i="2" l="1"/>
  <c r="I37" i="2" s="1"/>
  <c r="G22" i="2"/>
  <c r="G37" i="2" s="1"/>
  <c r="H22" i="2"/>
  <c r="H37" i="2" s="1"/>
  <c r="CO19" i="2"/>
  <c r="CO20" i="2"/>
  <c r="BB11" i="2"/>
  <c r="BA12" i="2"/>
  <c r="K85" i="2"/>
  <c r="K84" i="2"/>
  <c r="K79" i="2" s="1"/>
  <c r="J59" i="2"/>
  <c r="J25" i="2" s="1"/>
  <c r="J33" i="2" s="1"/>
  <c r="O6" i="2"/>
  <c r="P7" i="2"/>
  <c r="P40" i="2"/>
  <c r="P4" i="2"/>
  <c r="Q5" i="2"/>
  <c r="Q9" i="2" s="1"/>
  <c r="BC11" i="2" l="1"/>
  <c r="BB12" i="2"/>
  <c r="P86" i="2"/>
  <c r="P63" i="2"/>
  <c r="K53" i="2"/>
  <c r="K62" i="2" s="1"/>
  <c r="J94" i="2"/>
  <c r="J26" i="2" s="1"/>
  <c r="J29" i="2" s="1"/>
  <c r="P6" i="2"/>
  <c r="L73" i="2"/>
  <c r="Q7" i="2"/>
  <c r="Q40" i="2"/>
  <c r="R5" i="2"/>
  <c r="R9" i="2" s="1"/>
  <c r="Q4" i="2"/>
  <c r="BD11" i="2" l="1"/>
  <c r="BC12" i="2"/>
  <c r="Q63" i="2"/>
  <c r="Q86" i="2"/>
  <c r="L84" i="2"/>
  <c r="CP84" i="2" s="1"/>
  <c r="L85" i="2"/>
  <c r="L86" i="2" s="1"/>
  <c r="K56" i="2"/>
  <c r="K90" i="2" s="1"/>
  <c r="K20" i="2" s="1"/>
  <c r="K92" i="2"/>
  <c r="K19" i="2" s="1"/>
  <c r="L79" i="2"/>
  <c r="P92" i="2"/>
  <c r="P19" i="2" s="1"/>
  <c r="Q6" i="2"/>
  <c r="R7" i="2"/>
  <c r="R40" i="2"/>
  <c r="S5" i="2"/>
  <c r="S9" i="2" s="1"/>
  <c r="R4" i="2"/>
  <c r="BE11" i="2" l="1"/>
  <c r="BD12" i="2"/>
  <c r="CP85" i="2"/>
  <c r="K59" i="2"/>
  <c r="K25" i="2" s="1"/>
  <c r="K33" i="2" s="1"/>
  <c r="M73" i="2"/>
  <c r="R6" i="2"/>
  <c r="DB9" i="2" s="1"/>
  <c r="S7" i="2"/>
  <c r="S40" i="2"/>
  <c r="S4" i="2"/>
  <c r="T5" i="2"/>
  <c r="T9" i="2" s="1"/>
  <c r="BF11" i="2" l="1"/>
  <c r="BE12" i="2"/>
  <c r="S86" i="2"/>
  <c r="S63" i="2"/>
  <c r="M84" i="2"/>
  <c r="M79" i="2" s="1"/>
  <c r="M85" i="2"/>
  <c r="L53" i="2"/>
  <c r="L62" i="2" s="1"/>
  <c r="L63" i="2" s="1"/>
  <c r="K94" i="2"/>
  <c r="K26" i="2" s="1"/>
  <c r="K29" i="2" s="1"/>
  <c r="S6" i="2"/>
  <c r="T7" i="2"/>
  <c r="T40" i="2"/>
  <c r="T4" i="2"/>
  <c r="U5" i="2"/>
  <c r="U9" i="2" s="1"/>
  <c r="BG11" i="2" l="1"/>
  <c r="BF12" i="2"/>
  <c r="T86" i="2"/>
  <c r="T63" i="2"/>
  <c r="L92" i="2"/>
  <c r="L19" i="2" s="1"/>
  <c r="L56" i="2"/>
  <c r="N73" i="2"/>
  <c r="S92" i="2"/>
  <c r="S19" i="2" s="1"/>
  <c r="T6" i="2"/>
  <c r="U7" i="2"/>
  <c r="U40" i="2"/>
  <c r="V5" i="2"/>
  <c r="V9" i="2" s="1"/>
  <c r="U4" i="2"/>
  <c r="L22" i="2" l="1"/>
  <c r="L37" i="2" s="1"/>
  <c r="J22" i="2"/>
  <c r="J37" i="2" s="1"/>
  <c r="K22" i="2"/>
  <c r="K37" i="2" s="1"/>
  <c r="CP19" i="2"/>
  <c r="BH11" i="2"/>
  <c r="BG12" i="2"/>
  <c r="N84" i="2"/>
  <c r="N79" i="2" s="1"/>
  <c r="O73" i="2" s="1"/>
  <c r="N85" i="2"/>
  <c r="L59" i="2"/>
  <c r="CP56" i="2"/>
  <c r="L90" i="2"/>
  <c r="L20" i="2" s="1"/>
  <c r="U6" i="2"/>
  <c r="CS9" i="2" s="1"/>
  <c r="V7" i="2"/>
  <c r="V40" i="2"/>
  <c r="W5" i="2"/>
  <c r="W9" i="2" s="1"/>
  <c r="V4" i="2"/>
  <c r="CP59" i="2" l="1"/>
  <c r="CQ53" i="2" s="1"/>
  <c r="L25" i="2"/>
  <c r="L33" i="2" s="1"/>
  <c r="CP20" i="2"/>
  <c r="BI11" i="2"/>
  <c r="BH12" i="2"/>
  <c r="L94" i="2"/>
  <c r="L26" i="2" s="1"/>
  <c r="L29" i="2" s="1"/>
  <c r="M53" i="2"/>
  <c r="M62" i="2" s="1"/>
  <c r="V63" i="2"/>
  <c r="V86" i="2"/>
  <c r="O85" i="2"/>
  <c r="O86" i="2" s="1"/>
  <c r="O84" i="2"/>
  <c r="CQ84" i="2" s="1"/>
  <c r="M56" i="2"/>
  <c r="V6" i="2"/>
  <c r="W7" i="2"/>
  <c r="W40" i="2"/>
  <c r="W4" i="2"/>
  <c r="X5" i="2"/>
  <c r="X9" i="2" s="1"/>
  <c r="BJ11" i="2" l="1"/>
  <c r="BI12" i="2"/>
  <c r="O79" i="2"/>
  <c r="P73" i="2" s="1"/>
  <c r="W63" i="2"/>
  <c r="W86" i="2"/>
  <c r="CQ85" i="2"/>
  <c r="M90" i="2"/>
  <c r="M20" i="2" s="1"/>
  <c r="M59" i="2"/>
  <c r="M25" i="2" s="1"/>
  <c r="M33" i="2" s="1"/>
  <c r="V92" i="2"/>
  <c r="V19" i="2" s="1"/>
  <c r="W6" i="2"/>
  <c r="X7" i="2"/>
  <c r="X40" i="2"/>
  <c r="X4" i="2"/>
  <c r="Y5" i="2"/>
  <c r="Y9" i="2" s="1"/>
  <c r="BK11" i="2" l="1"/>
  <c r="BJ12" i="2"/>
  <c r="P84" i="2"/>
  <c r="P79" i="2" s="1"/>
  <c r="Q73" i="2" s="1"/>
  <c r="P85" i="2"/>
  <c r="N53" i="2"/>
  <c r="N62" i="2" s="1"/>
  <c r="M94" i="2"/>
  <c r="M26" i="2" s="1"/>
  <c r="M29" i="2" s="1"/>
  <c r="X6" i="2"/>
  <c r="CT9" i="2" s="1"/>
  <c r="Y7" i="2"/>
  <c r="Y40" i="2"/>
  <c r="Z5" i="2"/>
  <c r="Z9" i="2" s="1"/>
  <c r="Y4" i="2"/>
  <c r="BL11" i="2" l="1"/>
  <c r="BK12" i="2"/>
  <c r="Y86" i="2"/>
  <c r="Y63" i="2"/>
  <c r="Q85" i="2"/>
  <c r="Q84" i="2"/>
  <c r="N56" i="2"/>
  <c r="Y6" i="2"/>
  <c r="Z7" i="2"/>
  <c r="Z40" i="2"/>
  <c r="AA5" i="2"/>
  <c r="AA9" i="2" s="1"/>
  <c r="Z4" i="2"/>
  <c r="BM11" i="2" l="1"/>
  <c r="BL12" i="2"/>
  <c r="Z86" i="2"/>
  <c r="Z63" i="2"/>
  <c r="Q79" i="2"/>
  <c r="N92" i="2"/>
  <c r="N19" i="2" s="1"/>
  <c r="N90" i="2"/>
  <c r="N20" i="2" s="1"/>
  <c r="N59" i="2"/>
  <c r="N25" i="2" s="1"/>
  <c r="N33" i="2" s="1"/>
  <c r="Y92" i="2"/>
  <c r="Y19" i="2" s="1"/>
  <c r="Z6" i="2"/>
  <c r="AA7" i="2"/>
  <c r="AA40" i="2"/>
  <c r="AB5" i="2"/>
  <c r="AB9" i="2" s="1"/>
  <c r="AA4" i="2"/>
  <c r="BN11" i="2" l="1"/>
  <c r="BM12" i="2"/>
  <c r="R73" i="2"/>
  <c r="O53" i="2"/>
  <c r="O62" i="2" s="1"/>
  <c r="O63" i="2" s="1"/>
  <c r="N94" i="2"/>
  <c r="N26" i="2" s="1"/>
  <c r="N29" i="2" s="1"/>
  <c r="AA6" i="2"/>
  <c r="AB7" i="2"/>
  <c r="AB40" i="2"/>
  <c r="AC5" i="2"/>
  <c r="AC9" i="2" s="1"/>
  <c r="AB4" i="2"/>
  <c r="BO11" i="2" l="1"/>
  <c r="BN12" i="2"/>
  <c r="AB86" i="2"/>
  <c r="AB63" i="2"/>
  <c r="R84" i="2"/>
  <c r="DB84" i="2" s="1"/>
  <c r="R85" i="2"/>
  <c r="O92" i="2"/>
  <c r="O19" i="2" s="1"/>
  <c r="O56" i="2"/>
  <c r="AB6" i="2"/>
  <c r="AC7" i="2"/>
  <c r="AC40" i="2"/>
  <c r="AC4" i="2"/>
  <c r="AD5" i="2"/>
  <c r="AD9" i="2" s="1"/>
  <c r="N22" i="2" l="1"/>
  <c r="N37" i="2" s="1"/>
  <c r="M22" i="2"/>
  <c r="M37" i="2" s="1"/>
  <c r="O22" i="2"/>
  <c r="O37" i="2" s="1"/>
  <c r="CQ19" i="2"/>
  <c r="BP11" i="2"/>
  <c r="BO12" i="2"/>
  <c r="R79" i="2"/>
  <c r="S73" i="2" s="1"/>
  <c r="AC63" i="2"/>
  <c r="AC86" i="2"/>
  <c r="CR84" i="2"/>
  <c r="R86" i="2"/>
  <c r="DB86" i="2" s="1"/>
  <c r="CR85" i="2"/>
  <c r="DB85" i="2"/>
  <c r="CQ56" i="2"/>
  <c r="O90" i="2"/>
  <c r="O20" i="2" s="1"/>
  <c r="O59" i="2"/>
  <c r="AC6" i="2"/>
  <c r="AB92" i="2"/>
  <c r="AB19" i="2" s="1"/>
  <c r="AD7" i="2"/>
  <c r="AD40" i="2"/>
  <c r="AD4" i="2"/>
  <c r="AE5" i="2"/>
  <c r="AE9" i="2" s="1"/>
  <c r="CQ59" i="2" l="1"/>
  <c r="CR53" i="2" s="1"/>
  <c r="O25" i="2"/>
  <c r="O33" i="2" s="1"/>
  <c r="CQ20" i="2"/>
  <c r="BQ11" i="2"/>
  <c r="BP12" i="2"/>
  <c r="S85" i="2"/>
  <c r="S84" i="2"/>
  <c r="S79" i="2" s="1"/>
  <c r="T73" i="2" s="1"/>
  <c r="P53" i="2"/>
  <c r="P62" i="2" s="1"/>
  <c r="O94" i="2"/>
  <c r="O26" i="2" s="1"/>
  <c r="O29" i="2" s="1"/>
  <c r="AD6" i="2"/>
  <c r="CV9" i="2" s="1"/>
  <c r="AE7" i="2"/>
  <c r="AE40" i="2"/>
  <c r="AE4" i="2"/>
  <c r="AF5" i="2"/>
  <c r="AF9" i="2" s="1"/>
  <c r="BR11" i="2" l="1"/>
  <c r="BQ12" i="2"/>
  <c r="AE86" i="2"/>
  <c r="AE63" i="2"/>
  <c r="T85" i="2"/>
  <c r="T84" i="2"/>
  <c r="T79" i="2" s="1"/>
  <c r="U73" i="2" s="1"/>
  <c r="P56" i="2"/>
  <c r="AE6" i="2"/>
  <c r="AF7" i="2"/>
  <c r="AF40" i="2"/>
  <c r="AG5" i="2"/>
  <c r="AG9" i="2" s="1"/>
  <c r="AF4" i="2"/>
  <c r="BS11" i="2" l="1"/>
  <c r="BR12" i="2"/>
  <c r="AF86" i="2"/>
  <c r="AF63" i="2"/>
  <c r="U85" i="2"/>
  <c r="CS85" i="2" s="1"/>
  <c r="U84" i="2"/>
  <c r="U79" i="2" s="1"/>
  <c r="P59" i="2"/>
  <c r="P90" i="2"/>
  <c r="P20" i="2" s="1"/>
  <c r="AE92" i="2"/>
  <c r="AE19" i="2" s="1"/>
  <c r="AF6" i="2"/>
  <c r="AG7" i="2"/>
  <c r="AG40" i="2"/>
  <c r="AG4" i="2"/>
  <c r="AH5" i="2"/>
  <c r="AH9" i="2" s="1"/>
  <c r="DC84" i="2" l="1"/>
  <c r="Q53" i="2"/>
  <c r="Q62" i="2" s="1"/>
  <c r="P25" i="2"/>
  <c r="P33" i="2" s="1"/>
  <c r="BT11" i="2"/>
  <c r="BS12" i="2"/>
  <c r="P94" i="2"/>
  <c r="P26" i="2" s="1"/>
  <c r="P29" i="2" s="1"/>
  <c r="U86" i="2"/>
  <c r="CS84" i="2"/>
  <c r="V73" i="2"/>
  <c r="Q56" i="2"/>
  <c r="AG6" i="2"/>
  <c r="CW9" i="2" s="1"/>
  <c r="AH7" i="2"/>
  <c r="AH40" i="2"/>
  <c r="AH4" i="2"/>
  <c r="AI5" i="2"/>
  <c r="AI9" i="2" s="1"/>
  <c r="BU11" i="2" l="1"/>
  <c r="BT12" i="2"/>
  <c r="AH86" i="2"/>
  <c r="AH63" i="2"/>
  <c r="V79" i="2"/>
  <c r="W73" i="2" s="1"/>
  <c r="V85" i="2"/>
  <c r="Q92" i="2"/>
  <c r="Q19" i="2" s="1"/>
  <c r="Q90" i="2"/>
  <c r="Q20" i="2" s="1"/>
  <c r="Q59" i="2"/>
  <c r="Q25" i="2" s="1"/>
  <c r="Q33" i="2" s="1"/>
  <c r="AH6" i="2"/>
  <c r="AI7" i="2"/>
  <c r="AI40" i="2"/>
  <c r="AI4" i="2"/>
  <c r="AJ5" i="2"/>
  <c r="AJ9" i="2" s="1"/>
  <c r="BV11" i="2" l="1"/>
  <c r="BU12" i="2"/>
  <c r="AI63" i="2"/>
  <c r="AI86" i="2"/>
  <c r="W79" i="2"/>
  <c r="X73" i="2" s="1"/>
  <c r="W85" i="2"/>
  <c r="R53" i="2"/>
  <c r="R62" i="2" s="1"/>
  <c r="R63" i="2" s="1"/>
  <c r="Q94" i="2"/>
  <c r="Q26" i="2" s="1"/>
  <c r="Q29" i="2" s="1"/>
  <c r="AH92" i="2"/>
  <c r="AH19" i="2" s="1"/>
  <c r="AI6" i="2"/>
  <c r="AJ7" i="2"/>
  <c r="AJ40" i="2"/>
  <c r="AK5" i="2"/>
  <c r="AK9" i="2" s="1"/>
  <c r="AJ4" i="2"/>
  <c r="BW11" i="2" l="1"/>
  <c r="BV12" i="2"/>
  <c r="X79" i="2"/>
  <c r="Y73" i="2" s="1"/>
  <c r="X85" i="2"/>
  <c r="R92" i="2"/>
  <c r="R19" i="2" s="1"/>
  <c r="DB63" i="2"/>
  <c r="R56" i="2"/>
  <c r="AJ6" i="2"/>
  <c r="CX9" i="2" s="1"/>
  <c r="AK7" i="2"/>
  <c r="AK40" i="2"/>
  <c r="AL5" i="2"/>
  <c r="AK4" i="2"/>
  <c r="AM5" i="2" l="1"/>
  <c r="AM9" i="2" s="1"/>
  <c r="AL9" i="2"/>
  <c r="DB19" i="2"/>
  <c r="R22" i="2"/>
  <c r="S22" i="2"/>
  <c r="Q22" i="2"/>
  <c r="Q37" i="2" s="1"/>
  <c r="P22" i="2"/>
  <c r="P37" i="2" s="1"/>
  <c r="CR19" i="2"/>
  <c r="BX11" i="2"/>
  <c r="BW12" i="2"/>
  <c r="AK86" i="2"/>
  <c r="AK63" i="2"/>
  <c r="Y79" i="2"/>
  <c r="Z73" i="2" s="1"/>
  <c r="Y85" i="2"/>
  <c r="CT85" i="2"/>
  <c r="X86" i="2"/>
  <c r="R59" i="2"/>
  <c r="F60" i="2"/>
  <c r="DB56" i="2"/>
  <c r="CR56" i="2"/>
  <c r="R90" i="2"/>
  <c r="R20" i="2" s="1"/>
  <c r="AM4" i="2"/>
  <c r="AM40" i="2"/>
  <c r="AN5" i="2"/>
  <c r="AN9" i="2" s="1"/>
  <c r="AM7" i="2"/>
  <c r="AK6" i="2"/>
  <c r="AL7" i="2"/>
  <c r="AL40" i="2"/>
  <c r="AL4" i="2"/>
  <c r="S53" i="2" l="1"/>
  <c r="S62" i="2" s="1"/>
  <c r="R25" i="2"/>
  <c r="R33" i="2" s="1"/>
  <c r="R23" i="2"/>
  <c r="R37" i="2" s="1"/>
  <c r="DB20" i="2"/>
  <c r="CR20" i="2"/>
  <c r="BY11" i="2"/>
  <c r="BX12" i="2"/>
  <c r="AL86" i="2"/>
  <c r="AL63" i="2"/>
  <c r="Z79" i="2"/>
  <c r="AA73" i="2" s="1"/>
  <c r="Z85" i="2"/>
  <c r="CR59" i="2"/>
  <c r="CS53" i="2" s="1"/>
  <c r="DB59" i="2"/>
  <c r="DC53" i="2" s="1"/>
  <c r="R94" i="2"/>
  <c r="R26" i="2" s="1"/>
  <c r="R29" i="2" s="1"/>
  <c r="S56" i="2"/>
  <c r="AM6" i="2"/>
  <c r="AN40" i="2"/>
  <c r="AN4" i="2"/>
  <c r="AN7" i="2"/>
  <c r="AO5" i="2"/>
  <c r="AK92" i="2"/>
  <c r="AK19" i="2" s="1"/>
  <c r="AL6" i="2"/>
  <c r="AP5" i="2" l="1"/>
  <c r="AP9" i="2" s="1"/>
  <c r="AO9" i="2"/>
  <c r="BZ11" i="2"/>
  <c r="BZ12" i="2" s="1"/>
  <c r="BY12" i="2"/>
  <c r="AN86" i="2"/>
  <c r="AN63" i="2"/>
  <c r="AA79" i="2"/>
  <c r="AB73" i="2" s="1"/>
  <c r="AA85" i="2"/>
  <c r="S90" i="2"/>
  <c r="S20" i="2" s="1"/>
  <c r="G60" i="2"/>
  <c r="S59" i="2"/>
  <c r="S25" i="2" s="1"/>
  <c r="S33" i="2" s="1"/>
  <c r="AP4" i="2"/>
  <c r="AQ5" i="2"/>
  <c r="AQ9" i="2" s="1"/>
  <c r="AP7" i="2"/>
  <c r="AP40" i="2"/>
  <c r="AN6" i="2"/>
  <c r="AO40" i="2"/>
  <c r="AO7" i="2"/>
  <c r="AO4" i="2"/>
  <c r="S23" i="2" l="1"/>
  <c r="S37" i="2" s="1"/>
  <c r="AO63" i="2"/>
  <c r="AO86" i="2"/>
  <c r="AB79" i="2"/>
  <c r="AC73" i="2" s="1"/>
  <c r="AB85" i="2"/>
  <c r="CU85" i="2"/>
  <c r="AA86" i="2"/>
  <c r="T53" i="2"/>
  <c r="T62" i="2" s="1"/>
  <c r="S94" i="2"/>
  <c r="S26" i="2" s="1"/>
  <c r="S29" i="2" s="1"/>
  <c r="AQ7" i="2"/>
  <c r="AQ40" i="2"/>
  <c r="AQ4" i="2"/>
  <c r="AR5" i="2"/>
  <c r="AR9" i="2" s="1"/>
  <c r="AP6" i="2"/>
  <c r="AO6" i="2"/>
  <c r="CZ9" i="2" s="1"/>
  <c r="AN92" i="2"/>
  <c r="AN19" i="2" s="1"/>
  <c r="AQ86" i="2" l="1"/>
  <c r="AQ63" i="2"/>
  <c r="AC79" i="2"/>
  <c r="AD73" i="2" s="1"/>
  <c r="AC85" i="2"/>
  <c r="T56" i="2"/>
  <c r="AQ6" i="2"/>
  <c r="AR7" i="2"/>
  <c r="AS5" i="2"/>
  <c r="AS9" i="2" s="1"/>
  <c r="AR4" i="2"/>
  <c r="AR40" i="2"/>
  <c r="AR86" i="2" l="1"/>
  <c r="AR63" i="2"/>
  <c r="AD79" i="2"/>
  <c r="AE73" i="2" s="1"/>
  <c r="AD85" i="2"/>
  <c r="CV85" i="2" s="1"/>
  <c r="T92" i="2"/>
  <c r="T19" i="2" s="1"/>
  <c r="T90" i="2"/>
  <c r="T20" i="2" s="1"/>
  <c r="H60" i="2"/>
  <c r="T59" i="2"/>
  <c r="T25" i="2" s="1"/>
  <c r="T33" i="2" s="1"/>
  <c r="AQ92" i="2"/>
  <c r="AQ19" i="2" s="1"/>
  <c r="AR6" i="2"/>
  <c r="AT5" i="2"/>
  <c r="AT9" i="2" s="1"/>
  <c r="AS40" i="2"/>
  <c r="AS4" i="2"/>
  <c r="AS7" i="2"/>
  <c r="T23" i="2" l="1"/>
  <c r="T22" i="2"/>
  <c r="AD86" i="2"/>
  <c r="DC86" i="2" s="1"/>
  <c r="DC85" i="2"/>
  <c r="AE79" i="2"/>
  <c r="AF73" i="2" s="1"/>
  <c r="AE85" i="2"/>
  <c r="U53" i="2"/>
  <c r="U62" i="2" s="1"/>
  <c r="U63" i="2" s="1"/>
  <c r="T94" i="2"/>
  <c r="T26" i="2" s="1"/>
  <c r="T29" i="2" s="1"/>
  <c r="AS6" i="2"/>
  <c r="AT7" i="2"/>
  <c r="AT4" i="2"/>
  <c r="AU5" i="2"/>
  <c r="AU9" i="2" s="1"/>
  <c r="AT40" i="2"/>
  <c r="T37" i="2" l="1"/>
  <c r="AT63" i="2"/>
  <c r="AT86" i="2"/>
  <c r="AF79" i="2"/>
  <c r="AG73" i="2" s="1"/>
  <c r="AF85" i="2"/>
  <c r="U92" i="2"/>
  <c r="U19" i="2" s="1"/>
  <c r="U56" i="2"/>
  <c r="AV5" i="2"/>
  <c r="AV9" i="2" s="1"/>
  <c r="AU7" i="2"/>
  <c r="AU4" i="2"/>
  <c r="AU40" i="2"/>
  <c r="AT6" i="2"/>
  <c r="U22" i="2" l="1"/>
  <c r="V22" i="2"/>
  <c r="CS19" i="2"/>
  <c r="AU63" i="2"/>
  <c r="AU86" i="2"/>
  <c r="AG79" i="2"/>
  <c r="AH73" i="2" s="1"/>
  <c r="AG85" i="2"/>
  <c r="U59" i="2"/>
  <c r="CS56" i="2"/>
  <c r="U90" i="2"/>
  <c r="U20" i="2" s="1"/>
  <c r="I60" i="2"/>
  <c r="AV4" i="2"/>
  <c r="AV40" i="2"/>
  <c r="AV7" i="2"/>
  <c r="AW5" i="2"/>
  <c r="AW9" i="2" s="1"/>
  <c r="AT92" i="2"/>
  <c r="AT19" i="2" s="1"/>
  <c r="AU6" i="2"/>
  <c r="U23" i="2" l="1"/>
  <c r="CS23" i="2" s="1"/>
  <c r="CS20" i="2"/>
  <c r="CS22" i="2"/>
  <c r="CS59" i="2"/>
  <c r="CT53" i="2" s="1"/>
  <c r="U25" i="2"/>
  <c r="U33" i="2" s="1"/>
  <c r="CS33" i="2" s="1"/>
  <c r="CW79" i="2"/>
  <c r="CX73" i="2" s="1"/>
  <c r="AH79" i="2"/>
  <c r="AI73" i="2" s="1"/>
  <c r="AH85" i="2"/>
  <c r="AG86" i="2"/>
  <c r="CW86" i="2" s="1"/>
  <c r="CW85" i="2"/>
  <c r="U94" i="2"/>
  <c r="U26" i="2" s="1"/>
  <c r="U29" i="2" s="1"/>
  <c r="CS29" i="2" s="1"/>
  <c r="V53" i="2"/>
  <c r="V62" i="2" s="1"/>
  <c r="AX5" i="2"/>
  <c r="AX9" i="2" s="1"/>
  <c r="AW7" i="2"/>
  <c r="AW4" i="2"/>
  <c r="AW40" i="2"/>
  <c r="AV6" i="2"/>
  <c r="U37" i="2" l="1"/>
  <c r="CS37" i="2" s="1"/>
  <c r="AW86" i="2"/>
  <c r="AW63" i="2"/>
  <c r="V56" i="2"/>
  <c r="V90" i="2" s="1"/>
  <c r="V20" i="2" s="1"/>
  <c r="AI79" i="2"/>
  <c r="AJ73" i="2" s="1"/>
  <c r="AI85" i="2"/>
  <c r="AW6" i="2"/>
  <c r="AX40" i="2"/>
  <c r="AX4" i="2"/>
  <c r="AX7" i="2"/>
  <c r="AY5" i="2"/>
  <c r="AY9" i="2" s="1"/>
  <c r="V23" i="2" l="1"/>
  <c r="V37" i="2" s="1"/>
  <c r="J60" i="2"/>
  <c r="V59" i="2"/>
  <c r="AX86" i="2"/>
  <c r="AX63" i="2"/>
  <c r="AJ79" i="2"/>
  <c r="AK73" i="2" s="1"/>
  <c r="AJ85" i="2"/>
  <c r="AJ86" i="2" s="1"/>
  <c r="CX86" i="2" s="1"/>
  <c r="CX79" i="2"/>
  <c r="CY73" i="2" s="1"/>
  <c r="AZ5" i="2"/>
  <c r="AZ9" i="2" s="1"/>
  <c r="AY40" i="2"/>
  <c r="AY4" i="2"/>
  <c r="AY7" i="2"/>
  <c r="AX6" i="2"/>
  <c r="AW92" i="2"/>
  <c r="AW19" i="2" s="1"/>
  <c r="W53" i="2" l="1"/>
  <c r="V25" i="2"/>
  <c r="V33" i="2" s="1"/>
  <c r="V94" i="2"/>
  <c r="V26" i="2" s="1"/>
  <c r="V29" i="2" s="1"/>
  <c r="AK79" i="2"/>
  <c r="AL73" i="2" s="1"/>
  <c r="AK85" i="2"/>
  <c r="CX85" i="2"/>
  <c r="W92" i="2"/>
  <c r="W19" i="2" s="1"/>
  <c r="AY6" i="2"/>
  <c r="BA5" i="2"/>
  <c r="BA9" i="2" s="1"/>
  <c r="AZ4" i="2"/>
  <c r="AZ40" i="2"/>
  <c r="AZ7" i="2"/>
  <c r="W22" i="2" l="1"/>
  <c r="W62" i="2"/>
  <c r="W56" i="2"/>
  <c r="AZ86" i="2"/>
  <c r="AZ63" i="2"/>
  <c r="AL79" i="2"/>
  <c r="AM73" i="2" s="1"/>
  <c r="AL85" i="2"/>
  <c r="BA7" i="2"/>
  <c r="BB5" i="2"/>
  <c r="BB9" i="2" s="1"/>
  <c r="BA40" i="2"/>
  <c r="BA4" i="2"/>
  <c r="AZ6" i="2"/>
  <c r="W90" i="2" l="1"/>
  <c r="W20" i="2" s="1"/>
  <c r="K60" i="2"/>
  <c r="W59" i="2"/>
  <c r="BA63" i="2"/>
  <c r="BA86" i="2"/>
  <c r="AM79" i="2"/>
  <c r="CY79" i="2" s="1"/>
  <c r="CZ73" i="2" s="1"/>
  <c r="AM85" i="2"/>
  <c r="CY85" i="2" s="1"/>
  <c r="BA6" i="2"/>
  <c r="BB4" i="2"/>
  <c r="BB7" i="2"/>
  <c r="BB40" i="2"/>
  <c r="BC5" i="2"/>
  <c r="BC9" i="2" s="1"/>
  <c r="AZ92" i="2"/>
  <c r="AZ19" i="2" s="1"/>
  <c r="W25" i="2" l="1"/>
  <c r="W33" i="2" s="1"/>
  <c r="X53" i="2"/>
  <c r="W94" i="2"/>
  <c r="W26" i="2" s="1"/>
  <c r="W29" i="2" s="1"/>
  <c r="W23" i="2"/>
  <c r="W37" i="2" s="1"/>
  <c r="AN73" i="2"/>
  <c r="AN85" i="2" s="1"/>
  <c r="AM86" i="2"/>
  <c r="CY86" i="2" s="1"/>
  <c r="AN79" i="2"/>
  <c r="AO73" i="2" s="1"/>
  <c r="BB6" i="2"/>
  <c r="BC7" i="2"/>
  <c r="BD5" i="2"/>
  <c r="BD9" i="2" s="1"/>
  <c r="BC40" i="2"/>
  <c r="BC4" i="2"/>
  <c r="X62" i="2" l="1"/>
  <c r="X63" i="2" s="1"/>
  <c r="X92" i="2" s="1"/>
  <c r="X19" i="2" s="1"/>
  <c r="X56" i="2"/>
  <c r="BC86" i="2"/>
  <c r="BC63" i="2"/>
  <c r="AO79" i="2"/>
  <c r="AP73" i="2" s="1"/>
  <c r="AO85" i="2"/>
  <c r="BC6" i="2"/>
  <c r="BD4" i="2"/>
  <c r="BE5" i="2"/>
  <c r="BE9" i="2" s="1"/>
  <c r="BD7" i="2"/>
  <c r="BD40" i="2"/>
  <c r="CT56" i="2" l="1"/>
  <c r="X90" i="2"/>
  <c r="X20" i="2" s="1"/>
  <c r="X59" i="2"/>
  <c r="L60" i="2"/>
  <c r="X22" i="2"/>
  <c r="Y22" i="2"/>
  <c r="CT19" i="2"/>
  <c r="BD86" i="2"/>
  <c r="BD63" i="2"/>
  <c r="AP79" i="2"/>
  <c r="CZ79" i="2" s="1"/>
  <c r="AP85" i="2"/>
  <c r="AP86" i="2" s="1"/>
  <c r="Z92" i="2"/>
  <c r="Z19" i="2" s="1"/>
  <c r="BC92" i="2"/>
  <c r="BC19" i="2" s="1"/>
  <c r="BD6" i="2"/>
  <c r="BF5" i="2"/>
  <c r="BF9" i="2" s="1"/>
  <c r="BE4" i="2"/>
  <c r="BE40" i="2"/>
  <c r="BE7" i="2"/>
  <c r="CT59" i="2" l="1"/>
  <c r="CU53" i="2" s="1"/>
  <c r="X25" i="2"/>
  <c r="X33" i="2" s="1"/>
  <c r="CT33" i="2" s="1"/>
  <c r="X94" i="2"/>
  <c r="X26" i="2" s="1"/>
  <c r="X29" i="2" s="1"/>
  <c r="CT29" i="2" s="1"/>
  <c r="Y53" i="2"/>
  <c r="CZ85" i="2"/>
  <c r="DD85" i="2"/>
  <c r="CT22" i="2"/>
  <c r="X23" i="2"/>
  <c r="CT23" i="2" s="1"/>
  <c r="CT20" i="2"/>
  <c r="Z22" i="2"/>
  <c r="AQ73" i="2"/>
  <c r="AQ79" i="2" s="1"/>
  <c r="AR73" i="2" s="1"/>
  <c r="DD86" i="2"/>
  <c r="CZ86" i="2"/>
  <c r="BF7" i="2"/>
  <c r="BF40" i="2"/>
  <c r="BF4" i="2"/>
  <c r="BG5" i="2"/>
  <c r="BG9" i="2" s="1"/>
  <c r="BE6" i="2"/>
  <c r="AQ85" i="2" l="1"/>
  <c r="X37" i="2"/>
  <c r="CT37" i="2" s="1"/>
  <c r="Y62" i="2"/>
  <c r="Y56" i="2"/>
  <c r="BF63" i="2"/>
  <c r="BF86" i="2"/>
  <c r="AR79" i="2"/>
  <c r="AS73" i="2" s="1"/>
  <c r="AR85" i="2"/>
  <c r="BG7" i="2"/>
  <c r="BG40" i="2"/>
  <c r="BH5" i="2"/>
  <c r="BH9" i="2" s="1"/>
  <c r="BG4" i="2"/>
  <c r="BF6" i="2"/>
  <c r="M60" i="2" l="1"/>
  <c r="Y90" i="2"/>
  <c r="Y20" i="2" s="1"/>
  <c r="Y59" i="2"/>
  <c r="BG63" i="2"/>
  <c r="BG86" i="2"/>
  <c r="AS79" i="2"/>
  <c r="AT73" i="2" s="1"/>
  <c r="AS85" i="2"/>
  <c r="AS86" i="2" s="1"/>
  <c r="BI5" i="2"/>
  <c r="BI9" i="2" s="1"/>
  <c r="BH4" i="2"/>
  <c r="BH40" i="2"/>
  <c r="BH7" i="2"/>
  <c r="BF92" i="2"/>
  <c r="BF19" i="2" s="1"/>
  <c r="BG6" i="2"/>
  <c r="Z53" i="2" l="1"/>
  <c r="Y25" i="2"/>
  <c r="Y33" i="2" s="1"/>
  <c r="Y94" i="2"/>
  <c r="Y26" i="2" s="1"/>
  <c r="Y29" i="2" s="1"/>
  <c r="Y23" i="2"/>
  <c r="Y37" i="2" s="1"/>
  <c r="AT79" i="2"/>
  <c r="AU73" i="2" s="1"/>
  <c r="AT85" i="2"/>
  <c r="BH6" i="2"/>
  <c r="BI7" i="2"/>
  <c r="BJ5" i="2"/>
  <c r="BJ9" i="2" s="1"/>
  <c r="BI40" i="2"/>
  <c r="BI4" i="2"/>
  <c r="Z62" i="2" l="1"/>
  <c r="Z56" i="2"/>
  <c r="Z59" i="2"/>
  <c r="BI86" i="2"/>
  <c r="BI63" i="2"/>
  <c r="AU79" i="2"/>
  <c r="AV73" i="2" s="1"/>
  <c r="AU85" i="2"/>
  <c r="BI6" i="2"/>
  <c r="BJ7" i="2"/>
  <c r="BJ4" i="2"/>
  <c r="BK5" i="2"/>
  <c r="BK9" i="2" s="1"/>
  <c r="BJ40" i="2"/>
  <c r="AA53" i="2" l="1"/>
  <c r="Z25" i="2"/>
  <c r="Z33" i="2" s="1"/>
  <c r="Z94" i="2"/>
  <c r="Z26" i="2" s="1"/>
  <c r="Z29" i="2" s="1"/>
  <c r="Z90" i="2"/>
  <c r="Z20" i="2" s="1"/>
  <c r="N60" i="2"/>
  <c r="BJ86" i="2"/>
  <c r="BJ63" i="2"/>
  <c r="AV79" i="2"/>
  <c r="AW73" i="2" s="1"/>
  <c r="AV85" i="2"/>
  <c r="AV86" i="2" s="1"/>
  <c r="BK4" i="2"/>
  <c r="BL5" i="2"/>
  <c r="BK40" i="2"/>
  <c r="BK7" i="2"/>
  <c r="BJ6" i="2"/>
  <c r="BI92" i="2"/>
  <c r="BI19" i="2" s="1"/>
  <c r="Z23" i="2" l="1"/>
  <c r="Z37" i="2" s="1"/>
  <c r="BM5" i="2"/>
  <c r="BM9" i="2" s="1"/>
  <c r="BL9" i="2"/>
  <c r="AA62" i="2"/>
  <c r="AA63" i="2" s="1"/>
  <c r="AA92" i="2" s="1"/>
  <c r="AA19" i="2" s="1"/>
  <c r="AA56" i="2"/>
  <c r="AW79" i="2"/>
  <c r="AX73" i="2" s="1"/>
  <c r="AW85" i="2"/>
  <c r="AC92" i="2"/>
  <c r="AC19" i="2" s="1"/>
  <c r="BM4" i="2"/>
  <c r="BM40" i="2"/>
  <c r="BN5" i="2"/>
  <c r="BN9" i="2" s="1"/>
  <c r="BM7" i="2"/>
  <c r="BL4" i="2"/>
  <c r="BL40" i="2"/>
  <c r="BL7" i="2"/>
  <c r="BK6" i="2"/>
  <c r="AA90" i="2" l="1"/>
  <c r="AA20" i="2" s="1"/>
  <c r="O60" i="2"/>
  <c r="CU56" i="2"/>
  <c r="AA22" i="2"/>
  <c r="AB22" i="2"/>
  <c r="CU19" i="2"/>
  <c r="AC22" i="2"/>
  <c r="AA59" i="2"/>
  <c r="BM63" i="2"/>
  <c r="BM86" i="2"/>
  <c r="BL86" i="2"/>
  <c r="BL63" i="2"/>
  <c r="AX79" i="2"/>
  <c r="AY73" i="2" s="1"/>
  <c r="AX85" i="2"/>
  <c r="BM6" i="2"/>
  <c r="BN40" i="2"/>
  <c r="BN7" i="2"/>
  <c r="BN4" i="2"/>
  <c r="BO5" i="2"/>
  <c r="BO9" i="2" s="1"/>
  <c r="BL6" i="2"/>
  <c r="CU59" i="2" l="1"/>
  <c r="CV53" i="2" s="1"/>
  <c r="AA25" i="2"/>
  <c r="AA33" i="2" s="1"/>
  <c r="CU33" i="2" s="1"/>
  <c r="AA94" i="2"/>
  <c r="AA26" i="2" s="1"/>
  <c r="AA29" i="2" s="1"/>
  <c r="CU29" i="2" s="1"/>
  <c r="AB53" i="2"/>
  <c r="CU22" i="2"/>
  <c r="AA23" i="2"/>
  <c r="CU23" i="2" s="1"/>
  <c r="CU20" i="2"/>
  <c r="AY79" i="2"/>
  <c r="AZ73" i="2" s="1"/>
  <c r="AY85" i="2"/>
  <c r="AY86" i="2" s="1"/>
  <c r="BP5" i="2"/>
  <c r="BP9" i="2" s="1"/>
  <c r="BO40" i="2"/>
  <c r="BO7" i="2"/>
  <c r="BO4" i="2"/>
  <c r="BN6" i="2"/>
  <c r="BL92" i="2"/>
  <c r="BL19" i="2" s="1"/>
  <c r="AA37" i="2" l="1"/>
  <c r="CU37" i="2" s="1"/>
  <c r="AB62" i="2"/>
  <c r="AB56" i="2"/>
  <c r="BO86" i="2"/>
  <c r="BO63" i="2"/>
  <c r="AZ79" i="2"/>
  <c r="BA73" i="2" s="1"/>
  <c r="AZ85" i="2"/>
  <c r="BP7" i="2"/>
  <c r="BP4" i="2"/>
  <c r="BP40" i="2"/>
  <c r="BQ5" i="2"/>
  <c r="BQ9" i="2" s="1"/>
  <c r="BO6" i="2"/>
  <c r="AB90" i="2" l="1"/>
  <c r="AB20" i="2" s="1"/>
  <c r="P60" i="2"/>
  <c r="AB59" i="2"/>
  <c r="BP86" i="2"/>
  <c r="BP63" i="2"/>
  <c r="BA79" i="2"/>
  <c r="BB73" i="2" s="1"/>
  <c r="BA85" i="2"/>
  <c r="CR63" i="2"/>
  <c r="BO92" i="2"/>
  <c r="BO19" i="2" s="1"/>
  <c r="BQ4" i="2"/>
  <c r="BQ7" i="2"/>
  <c r="BQ40" i="2"/>
  <c r="BR5" i="2"/>
  <c r="BR9" i="2" s="1"/>
  <c r="BP6" i="2"/>
  <c r="AB25" i="2" l="1"/>
  <c r="AB33" i="2" s="1"/>
  <c r="AC53" i="2"/>
  <c r="AB94" i="2"/>
  <c r="AB26" i="2" s="1"/>
  <c r="AB29" i="2" s="1"/>
  <c r="AB23" i="2"/>
  <c r="AB37" i="2" s="1"/>
  <c r="BB79" i="2"/>
  <c r="BC73" i="2" s="1"/>
  <c r="BB85" i="2"/>
  <c r="BB86" i="2" s="1"/>
  <c r="BS5" i="2"/>
  <c r="BS9" i="2" s="1"/>
  <c r="BR4" i="2"/>
  <c r="BR40" i="2"/>
  <c r="BR7" i="2"/>
  <c r="BQ6" i="2"/>
  <c r="AC62" i="2" l="1"/>
  <c r="AC56" i="2"/>
  <c r="AC59" i="2" s="1"/>
  <c r="BR86" i="2"/>
  <c r="BR63" i="2"/>
  <c r="BC79" i="2"/>
  <c r="BD73" i="2" s="1"/>
  <c r="BC85" i="2"/>
  <c r="BR6" i="2"/>
  <c r="BS40" i="2"/>
  <c r="BS4" i="2"/>
  <c r="BT5" i="2"/>
  <c r="BT9" i="2" s="1"/>
  <c r="BS7" i="2"/>
  <c r="AC25" i="2" l="1"/>
  <c r="AC33" i="2" s="1"/>
  <c r="AD53" i="2"/>
  <c r="AC94" i="2"/>
  <c r="AC26" i="2" s="1"/>
  <c r="AC29" i="2" s="1"/>
  <c r="AC90" i="2"/>
  <c r="AC20" i="2" s="1"/>
  <c r="Q60" i="2"/>
  <c r="BS63" i="2"/>
  <c r="BS86" i="2"/>
  <c r="BD79" i="2"/>
  <c r="BE73" i="2" s="1"/>
  <c r="BD85" i="2"/>
  <c r="BR92" i="2"/>
  <c r="BR19" i="2" s="1"/>
  <c r="BS6" i="2"/>
  <c r="BT4" i="2"/>
  <c r="BT7" i="2"/>
  <c r="BT40" i="2"/>
  <c r="BU5" i="2"/>
  <c r="BU9" i="2" s="1"/>
  <c r="AC23" i="2" l="1"/>
  <c r="AC37" i="2" s="1"/>
  <c r="AD62" i="2"/>
  <c r="AD63" i="2" s="1"/>
  <c r="AD56" i="2"/>
  <c r="AD59" i="2" s="1"/>
  <c r="BE79" i="2"/>
  <c r="BF73" i="2" s="1"/>
  <c r="BE85" i="2"/>
  <c r="BE86" i="2" s="1"/>
  <c r="BU4" i="2"/>
  <c r="BU7" i="2"/>
  <c r="BU40" i="2"/>
  <c r="BV5" i="2"/>
  <c r="BV9" i="2" s="1"/>
  <c r="BT6" i="2"/>
  <c r="AD25" i="2" l="1"/>
  <c r="AD33" i="2" s="1"/>
  <c r="DC59" i="2"/>
  <c r="DD53" i="2" s="1"/>
  <c r="AD94" i="2"/>
  <c r="CV59" i="2"/>
  <c r="CW53" i="2" s="1"/>
  <c r="AE53" i="2"/>
  <c r="AD90" i="2"/>
  <c r="AD20" i="2" s="1"/>
  <c r="R60" i="2"/>
  <c r="DB60" i="2" s="1"/>
  <c r="DC56" i="2"/>
  <c r="CV56" i="2"/>
  <c r="DC63" i="2"/>
  <c r="AD92" i="2"/>
  <c r="BU86" i="2"/>
  <c r="BU63" i="2"/>
  <c r="BF79" i="2"/>
  <c r="BG73" i="2" s="1"/>
  <c r="BF85" i="2"/>
  <c r="AF92" i="2"/>
  <c r="AF19" i="2" s="1"/>
  <c r="BV7" i="2"/>
  <c r="BW5" i="2"/>
  <c r="BV40" i="2"/>
  <c r="BV4" i="2"/>
  <c r="BU6" i="2"/>
  <c r="BX5" i="2" l="1"/>
  <c r="BX9" i="2" s="1"/>
  <c r="BW9" i="2"/>
  <c r="CR94" i="2"/>
  <c r="AD26" i="2"/>
  <c r="AD29" i="2" s="1"/>
  <c r="CR92" i="2"/>
  <c r="AD19" i="2"/>
  <c r="AD23" i="2"/>
  <c r="DC20" i="2"/>
  <c r="CV20" i="2"/>
  <c r="AF22" i="2"/>
  <c r="AE62" i="2"/>
  <c r="AE56" i="2"/>
  <c r="AE59" i="2" s="1"/>
  <c r="BV86" i="2"/>
  <c r="BV63" i="2"/>
  <c r="BG79" i="2"/>
  <c r="BH73" i="2" s="1"/>
  <c r="BG85" i="2"/>
  <c r="BU92" i="2"/>
  <c r="BU19" i="2" s="1"/>
  <c r="BX4" i="2"/>
  <c r="BX40" i="2"/>
  <c r="BX7" i="2"/>
  <c r="BY5" i="2"/>
  <c r="BY9" i="2" s="1"/>
  <c r="BW4" i="2"/>
  <c r="BW7" i="2"/>
  <c r="BW40" i="2"/>
  <c r="BV6" i="2"/>
  <c r="AE25" i="2" l="1"/>
  <c r="AE33" i="2" s="1"/>
  <c r="AF53" i="2"/>
  <c r="AE94" i="2"/>
  <c r="AE26" i="2" s="1"/>
  <c r="AE29" i="2" s="1"/>
  <c r="AD22" i="2"/>
  <c r="AD37" i="2" s="1"/>
  <c r="DC19" i="2"/>
  <c r="AE22" i="2"/>
  <c r="CV19" i="2"/>
  <c r="AE90" i="2"/>
  <c r="AE20" i="2" s="1"/>
  <c r="S60" i="2"/>
  <c r="BX86" i="2"/>
  <c r="BX63" i="2"/>
  <c r="BH79" i="2"/>
  <c r="BI73" i="2" s="1"/>
  <c r="BH85" i="2"/>
  <c r="BH86" i="2" s="1"/>
  <c r="BY4" i="2"/>
  <c r="BY7" i="2"/>
  <c r="BY40" i="2"/>
  <c r="BZ5" i="2"/>
  <c r="BZ9" i="2" s="1"/>
  <c r="BX6" i="2"/>
  <c r="BW6" i="2"/>
  <c r="AF62" i="2" l="1"/>
  <c r="AF56" i="2"/>
  <c r="AF59" i="2"/>
  <c r="AE23" i="2"/>
  <c r="AE37" i="2" s="1"/>
  <c r="BY63" i="2"/>
  <c r="BY86" i="2"/>
  <c r="BI79" i="2"/>
  <c r="BJ73" i="2" s="1"/>
  <c r="BI85" i="2"/>
  <c r="CS63" i="2"/>
  <c r="BY6" i="2"/>
  <c r="BZ7" i="2"/>
  <c r="BZ40" i="2"/>
  <c r="BZ4" i="2"/>
  <c r="BX92" i="2"/>
  <c r="BX19" i="2" s="1"/>
  <c r="AF25" i="2" l="1"/>
  <c r="AF33" i="2" s="1"/>
  <c r="AG53" i="2"/>
  <c r="AF94" i="2"/>
  <c r="AF26" i="2" s="1"/>
  <c r="AF29" i="2" s="1"/>
  <c r="AF90" i="2"/>
  <c r="AF20" i="2" s="1"/>
  <c r="T60" i="2"/>
  <c r="BJ79" i="2"/>
  <c r="BK73" i="2" s="1"/>
  <c r="BJ85" i="2"/>
  <c r="CS92" i="2"/>
  <c r="BY92" i="2"/>
  <c r="BY19" i="2" s="1"/>
  <c r="BZ6" i="2"/>
  <c r="AF23" i="2" l="1"/>
  <c r="AF37" i="2" s="1"/>
  <c r="CO15" i="2"/>
  <c r="CY12" i="2"/>
  <c r="CY15" i="2"/>
  <c r="CW15" i="2"/>
  <c r="CX15" i="2"/>
  <c r="CV15" i="2"/>
  <c r="CU15" i="2"/>
  <c r="CZ15" i="2"/>
  <c r="CT15" i="2"/>
  <c r="CV12" i="2"/>
  <c r="CR23" i="2"/>
  <c r="DB26" i="2"/>
  <c r="DB34" i="2"/>
  <c r="CP33" i="2"/>
  <c r="DB38" i="2"/>
  <c r="DC15" i="2"/>
  <c r="CP26" i="2"/>
  <c r="CZ30" i="2"/>
  <c r="DD34" i="2"/>
  <c r="CS15" i="2"/>
  <c r="CV38" i="2"/>
  <c r="CT30" i="2"/>
  <c r="CW30" i="2"/>
  <c r="DD15" i="2"/>
  <c r="DC22" i="2"/>
  <c r="CP29" i="2"/>
  <c r="DC38" i="2"/>
  <c r="CV26" i="2"/>
  <c r="CV30" i="2"/>
  <c r="DB30" i="2"/>
  <c r="CV25" i="2"/>
  <c r="DB15" i="2"/>
  <c r="DC34" i="2"/>
  <c r="DC26" i="2"/>
  <c r="DB25" i="2"/>
  <c r="CS26" i="2"/>
  <c r="CV22" i="2"/>
  <c r="CP15" i="2"/>
  <c r="DD30" i="2"/>
  <c r="CV23" i="2"/>
  <c r="CP37" i="2"/>
  <c r="CP38" i="2"/>
  <c r="CU12" i="2"/>
  <c r="CU9" i="2"/>
  <c r="CP12" i="2"/>
  <c r="DB33" i="2"/>
  <c r="DC25" i="2"/>
  <c r="CU34" i="2"/>
  <c r="CW38" i="2"/>
  <c r="CU30" i="2"/>
  <c r="CP23" i="2"/>
  <c r="CZ38" i="2"/>
  <c r="CX12" i="2"/>
  <c r="CY34" i="2"/>
  <c r="CY30" i="2"/>
  <c r="DC23" i="2"/>
  <c r="CT38" i="2"/>
  <c r="CT34" i="2"/>
  <c r="DC30" i="2"/>
  <c r="CP25" i="2"/>
  <c r="DB29" i="2"/>
  <c r="CW34" i="2"/>
  <c r="CS12" i="2"/>
  <c r="CT25" i="2"/>
  <c r="CY38" i="2"/>
  <c r="CP22" i="2"/>
  <c r="CP30" i="2"/>
  <c r="CY9" i="2"/>
  <c r="CR15" i="2"/>
  <c r="CS34" i="2"/>
  <c r="CP34" i="2"/>
  <c r="DD9" i="2"/>
  <c r="CR12" i="2"/>
  <c r="CR25" i="2"/>
  <c r="CX30" i="2"/>
  <c r="CX38" i="2"/>
  <c r="CQ15" i="2"/>
  <c r="CQ29" i="2"/>
  <c r="DC33" i="2"/>
  <c r="DC29" i="2"/>
  <c r="CS38" i="2"/>
  <c r="CX34" i="2"/>
  <c r="CQ12" i="2"/>
  <c r="CV37" i="2"/>
  <c r="CR37" i="2"/>
  <c r="CR30" i="2"/>
  <c r="CV29" i="2"/>
  <c r="DB22" i="2"/>
  <c r="DB12" i="2"/>
  <c r="CQ22" i="2"/>
  <c r="CQ23" i="2"/>
  <c r="CQ9" i="2"/>
  <c r="CR26" i="2"/>
  <c r="CW12" i="2"/>
  <c r="CV33" i="2"/>
  <c r="DB23" i="2"/>
  <c r="CQ37" i="2"/>
  <c r="CQ25" i="2"/>
  <c r="CZ12" i="2"/>
  <c r="CT26" i="2"/>
  <c r="DD38" i="2"/>
  <c r="DD12" i="2"/>
  <c r="CR34" i="2"/>
  <c r="CR33" i="2"/>
  <c r="CU25" i="2"/>
  <c r="CQ34" i="2"/>
  <c r="CR22" i="2"/>
  <c r="CU26" i="2"/>
  <c r="CS25" i="2"/>
  <c r="CU38" i="2"/>
  <c r="CR29" i="2"/>
  <c r="DB37" i="2"/>
  <c r="DC37" i="2"/>
  <c r="CR9" i="2"/>
  <c r="CQ26" i="2"/>
  <c r="CZ34" i="2"/>
  <c r="CQ38" i="2"/>
  <c r="CV34" i="2"/>
  <c r="DC9" i="2"/>
  <c r="CQ30" i="2"/>
  <c r="CT12" i="2"/>
  <c r="CS30" i="2"/>
  <c r="CR38" i="2"/>
  <c r="CQ33" i="2"/>
  <c r="DC12" i="2"/>
  <c r="AG62" i="2"/>
  <c r="AG63" i="2" s="1"/>
  <c r="AG56" i="2"/>
  <c r="DC92" i="2"/>
  <c r="DC94" i="2"/>
  <c r="DB94" i="2"/>
  <c r="DB92" i="2"/>
  <c r="DC90" i="2"/>
  <c r="DB90" i="2"/>
  <c r="BK79" i="2"/>
  <c r="BL73" i="2" s="1"/>
  <c r="BK85" i="2"/>
  <c r="BK86" i="2" s="1"/>
  <c r="CR86" i="2"/>
  <c r="CT86" i="2"/>
  <c r="CS86" i="2"/>
  <c r="CP86" i="2"/>
  <c r="DC40" i="2"/>
  <c r="CY80" i="2"/>
  <c r="CY40" i="2"/>
  <c r="CZ5" i="2"/>
  <c r="CW49" i="2"/>
  <c r="CZ49" i="2"/>
  <c r="CW40" i="2"/>
  <c r="CQ86" i="2"/>
  <c r="CX49" i="2"/>
  <c r="DD40" i="2"/>
  <c r="CY5" i="2"/>
  <c r="CW80" i="2"/>
  <c r="CW5" i="2"/>
  <c r="CX80" i="2"/>
  <c r="CX5" i="2"/>
  <c r="DD49" i="2"/>
  <c r="CW42" i="2"/>
  <c r="DD80" i="2"/>
  <c r="DC5" i="2"/>
  <c r="CY49" i="2"/>
  <c r="CZ40" i="2"/>
  <c r="CZ80" i="2"/>
  <c r="DB40" i="2"/>
  <c r="DC79" i="2"/>
  <c r="DD73" i="2" s="1"/>
  <c r="CX42" i="2"/>
  <c r="DB80" i="2"/>
  <c r="CX40" i="2"/>
  <c r="DC49" i="2"/>
  <c r="DC42" i="2"/>
  <c r="DD42" i="2"/>
  <c r="CY42" i="2"/>
  <c r="DC80" i="2"/>
  <c r="DD79" i="2"/>
  <c r="CZ42" i="2"/>
  <c r="DB5" i="2"/>
  <c r="DB49" i="2"/>
  <c r="DD5" i="2"/>
  <c r="DB79" i="2"/>
  <c r="DC73" i="2" s="1"/>
  <c r="DB42" i="2"/>
  <c r="CS94" i="2"/>
  <c r="CO63" i="2"/>
  <c r="CP63" i="2"/>
  <c r="CO94" i="2"/>
  <c r="CQ63" i="2"/>
  <c r="CO92" i="2"/>
  <c r="CP94" i="2"/>
  <c r="CP92" i="2"/>
  <c r="CQ94" i="2"/>
  <c r="CQ92" i="2"/>
  <c r="CP42" i="2"/>
  <c r="CS79" i="2"/>
  <c r="CT73" i="2" s="1"/>
  <c r="CS49" i="2"/>
  <c r="CP5" i="2"/>
  <c r="CP90" i="2"/>
  <c r="CT5" i="2"/>
  <c r="CS40" i="2"/>
  <c r="CO40" i="2"/>
  <c r="CS90" i="2"/>
  <c r="CO49" i="2"/>
  <c r="CO60" i="2"/>
  <c r="CP80" i="2"/>
  <c r="CO90" i="2"/>
  <c r="CU42" i="2"/>
  <c r="CT42" i="2"/>
  <c r="CS5" i="2"/>
  <c r="CU86" i="2"/>
  <c r="CO80" i="2"/>
  <c r="CT79" i="2"/>
  <c r="CU73" i="2" s="1"/>
  <c r="CP40" i="2"/>
  <c r="CR49" i="2"/>
  <c r="CQ79" i="2"/>
  <c r="CR73" i="2" s="1"/>
  <c r="CT40" i="2"/>
  <c r="CP49" i="2"/>
  <c r="CU79" i="2"/>
  <c r="CV73" i="2" s="1"/>
  <c r="CU5" i="2"/>
  <c r="CP79" i="2"/>
  <c r="CQ73" i="2" s="1"/>
  <c r="CO5" i="2"/>
  <c r="CS42" i="2"/>
  <c r="CV79" i="2"/>
  <c r="CW73" i="2" s="1"/>
  <c r="CT49" i="2"/>
  <c r="CR80" i="2"/>
  <c r="CU40" i="2"/>
  <c r="CO42" i="2"/>
  <c r="CQ49" i="2"/>
  <c r="CV40" i="2"/>
  <c r="CV49" i="2"/>
  <c r="CR79" i="2"/>
  <c r="CS73" i="2" s="1"/>
  <c r="CR90" i="2"/>
  <c r="CR40" i="2"/>
  <c r="CQ90" i="2"/>
  <c r="CQ42" i="2"/>
  <c r="CQ80" i="2"/>
  <c r="CV86" i="2"/>
  <c r="CR42" i="2"/>
  <c r="CQ5" i="2"/>
  <c r="CU49" i="2"/>
  <c r="CV5" i="2"/>
  <c r="CV42" i="2"/>
  <c r="CQ40" i="2"/>
  <c r="CR5" i="2"/>
  <c r="AG59" i="2" l="1"/>
  <c r="U60" i="2"/>
  <c r="AG90" i="2"/>
  <c r="CW56" i="2"/>
  <c r="CW63" i="2"/>
  <c r="AG92" i="2"/>
  <c r="BL79" i="2"/>
  <c r="BL85" i="2"/>
  <c r="BM73" i="2"/>
  <c r="CS80" i="2"/>
  <c r="CT80" i="2"/>
  <c r="CU80" i="2"/>
  <c r="CV80" i="2"/>
  <c r="AG20" i="2" l="1"/>
  <c r="CW90" i="2"/>
  <c r="AG19" i="2"/>
  <c r="CW92" i="2"/>
  <c r="CW59" i="2"/>
  <c r="CX53" i="2" s="1"/>
  <c r="AG25" i="2"/>
  <c r="AG94" i="2"/>
  <c r="AH53" i="2"/>
  <c r="BM79" i="2"/>
  <c r="BM85" i="2"/>
  <c r="BN73" i="2"/>
  <c r="AG33" i="2" l="1"/>
  <c r="CW33" i="2" s="1"/>
  <c r="CW25" i="2"/>
  <c r="AH62" i="2"/>
  <c r="AH56" i="2"/>
  <c r="CW94" i="2"/>
  <c r="AG26" i="2"/>
  <c r="AG22" i="2"/>
  <c r="CW19" i="2"/>
  <c r="AH22" i="2"/>
  <c r="AG23" i="2"/>
  <c r="CW23" i="2" s="1"/>
  <c r="CW20" i="2"/>
  <c r="BN79" i="2"/>
  <c r="BO73" i="2" s="1"/>
  <c r="BN85" i="2"/>
  <c r="BN86" i="2" s="1"/>
  <c r="AI92" i="2"/>
  <c r="AI19" i="2" s="1"/>
  <c r="AG29" i="2" l="1"/>
  <c r="CW29" i="2" s="1"/>
  <c r="CW26" i="2"/>
  <c r="AI22" i="2"/>
  <c r="AH90" i="2"/>
  <c r="AH20" i="2" s="1"/>
  <c r="V60" i="2"/>
  <c r="CW22" i="2"/>
  <c r="AG37" i="2"/>
  <c r="CW37" i="2" s="1"/>
  <c r="AH59" i="2"/>
  <c r="BO79" i="2"/>
  <c r="BP73" i="2" s="1"/>
  <c r="BO85" i="2"/>
  <c r="AH25" i="2" l="1"/>
  <c r="AH33" i="2" s="1"/>
  <c r="AH94" i="2"/>
  <c r="AH26" i="2" s="1"/>
  <c r="AH29" i="2" s="1"/>
  <c r="AI53" i="2"/>
  <c r="AH23" i="2"/>
  <c r="AH37" i="2" s="1"/>
  <c r="BP79" i="2"/>
  <c r="BP85" i="2"/>
  <c r="BQ73" i="2"/>
  <c r="AI62" i="2" l="1"/>
  <c r="AI56" i="2"/>
  <c r="AI59" i="2"/>
  <c r="BQ79" i="2"/>
  <c r="BR73" i="2" s="1"/>
  <c r="BQ85" i="2"/>
  <c r="BQ86" i="2" s="1"/>
  <c r="CT63" i="2"/>
  <c r="AI25" i="2" l="1"/>
  <c r="AI33" i="2" s="1"/>
  <c r="AI94" i="2"/>
  <c r="AI26" i="2" s="1"/>
  <c r="AI29" i="2" s="1"/>
  <c r="AJ53" i="2"/>
  <c r="W60" i="2"/>
  <c r="AI90" i="2"/>
  <c r="AI20" i="2" s="1"/>
  <c r="BR79" i="2"/>
  <c r="BR85" i="2"/>
  <c r="BS73" i="2"/>
  <c r="CT92" i="2"/>
  <c r="AJ62" i="2" l="1"/>
  <c r="AJ63" i="2" s="1"/>
  <c r="AJ56" i="2"/>
  <c r="AI23" i="2"/>
  <c r="AI37" i="2" s="1"/>
  <c r="BS79" i="2"/>
  <c r="BS85" i="2"/>
  <c r="BT73" i="2"/>
  <c r="CP60" i="2"/>
  <c r="CT90" i="2"/>
  <c r="CX56" i="2" l="1"/>
  <c r="AJ59" i="2"/>
  <c r="AJ90" i="2"/>
  <c r="X60" i="2"/>
  <c r="CX63" i="2"/>
  <c r="AJ92" i="2"/>
  <c r="CT94" i="2"/>
  <c r="BT79" i="2"/>
  <c r="BT85" i="2"/>
  <c r="BT86" i="2" s="1"/>
  <c r="BU73" i="2"/>
  <c r="CX90" i="2" l="1"/>
  <c r="AJ20" i="2"/>
  <c r="CX92" i="2"/>
  <c r="AJ19" i="2"/>
  <c r="CX59" i="2"/>
  <c r="CY53" i="2" s="1"/>
  <c r="AJ25" i="2"/>
  <c r="AK53" i="2"/>
  <c r="AJ94" i="2"/>
  <c r="BU79" i="2"/>
  <c r="BV73" i="2" s="1"/>
  <c r="BU85" i="2"/>
  <c r="AL92" i="2"/>
  <c r="AL19" i="2" s="1"/>
  <c r="AL22" i="2" l="1"/>
  <c r="AK22" i="2"/>
  <c r="AJ22" i="2"/>
  <c r="CX19" i="2"/>
  <c r="AK56" i="2"/>
  <c r="AK62" i="2"/>
  <c r="AJ33" i="2"/>
  <c r="CX33" i="2" s="1"/>
  <c r="CX25" i="2"/>
  <c r="AJ23" i="2"/>
  <c r="CX23" i="2" s="1"/>
  <c r="CX20" i="2"/>
  <c r="AJ26" i="2"/>
  <c r="CX94" i="2"/>
  <c r="BV79" i="2"/>
  <c r="BW73" i="2" s="1"/>
  <c r="BV85" i="2"/>
  <c r="CX22" i="2" l="1"/>
  <c r="AJ37" i="2"/>
  <c r="CX37" i="2" s="1"/>
  <c r="Y60" i="2"/>
  <c r="AK59" i="2"/>
  <c r="AK90" i="2"/>
  <c r="AK20" i="2" s="1"/>
  <c r="AJ29" i="2"/>
  <c r="CX29" i="2" s="1"/>
  <c r="CX26" i="2"/>
  <c r="BW79" i="2"/>
  <c r="BX73" i="2" s="1"/>
  <c r="BW85" i="2"/>
  <c r="BW86" i="2" s="1"/>
  <c r="AK25" i="2" l="1"/>
  <c r="AK33" i="2" s="1"/>
  <c r="AL53" i="2"/>
  <c r="AK94" i="2"/>
  <c r="AK26" i="2" s="1"/>
  <c r="AK29" i="2" s="1"/>
  <c r="AK23" i="2"/>
  <c r="AK37" i="2" s="1"/>
  <c r="BX79" i="2"/>
  <c r="BX85" i="2"/>
  <c r="BY73" i="2"/>
  <c r="AL62" i="2" l="1"/>
  <c r="AL56" i="2"/>
  <c r="AL59" i="2" s="1"/>
  <c r="BY79" i="2"/>
  <c r="BZ73" i="2" s="1"/>
  <c r="BY85" i="2"/>
  <c r="CU63" i="2"/>
  <c r="AL25" i="2" l="1"/>
  <c r="AL33" i="2" s="1"/>
  <c r="AM53" i="2"/>
  <c r="AL94" i="2"/>
  <c r="AL26" i="2" s="1"/>
  <c r="AL29" i="2" s="1"/>
  <c r="AL90" i="2"/>
  <c r="AL20" i="2" s="1"/>
  <c r="Z60" i="2"/>
  <c r="BZ79" i="2"/>
  <c r="CO79" i="2" s="1"/>
  <c r="CP73" i="2" s="1"/>
  <c r="BZ85" i="2"/>
  <c r="BZ86" i="2" s="1"/>
  <c r="CU92" i="2"/>
  <c r="AM62" i="2" l="1"/>
  <c r="AM63" i="2" s="1"/>
  <c r="AM56" i="2"/>
  <c r="AL23" i="2"/>
  <c r="AL37" i="2" s="1"/>
  <c r="CQ60" i="2"/>
  <c r="CU90" i="2"/>
  <c r="CY56" i="2" l="1"/>
  <c r="AM90" i="2"/>
  <c r="AA60" i="2"/>
  <c r="AM59" i="2"/>
  <c r="CY63" i="2"/>
  <c r="AM92" i="2"/>
  <c r="CU94" i="2"/>
  <c r="CY59" i="2" l="1"/>
  <c r="CZ53" i="2" s="1"/>
  <c r="AM25" i="2"/>
  <c r="AM94" i="2"/>
  <c r="AN53" i="2"/>
  <c r="CY92" i="2"/>
  <c r="AM19" i="2"/>
  <c r="CY90" i="2"/>
  <c r="AM20" i="2"/>
  <c r="AM23" i="2" l="1"/>
  <c r="CY23" i="2" s="1"/>
  <c r="CY20" i="2"/>
  <c r="AN62" i="2"/>
  <c r="AN56" i="2"/>
  <c r="CY94" i="2"/>
  <c r="AM26" i="2"/>
  <c r="CY19" i="2"/>
  <c r="AM22" i="2"/>
  <c r="AN22" i="2"/>
  <c r="AM33" i="2"/>
  <c r="CY33" i="2" s="1"/>
  <c r="CY25" i="2"/>
  <c r="AM29" i="2" l="1"/>
  <c r="CY29" i="2" s="1"/>
  <c r="CY26" i="2"/>
  <c r="AN90" i="2"/>
  <c r="AN20" i="2" s="1"/>
  <c r="AB60" i="2"/>
  <c r="CY22" i="2"/>
  <c r="AM37" i="2"/>
  <c r="CY37" i="2" s="1"/>
  <c r="AN59" i="2"/>
  <c r="AN23" i="2" l="1"/>
  <c r="AN37" i="2" s="1"/>
  <c r="AO92" i="2"/>
  <c r="AO19" i="2" s="1"/>
  <c r="AN25" i="2"/>
  <c r="AN33" i="2" s="1"/>
  <c r="AO53" i="2"/>
  <c r="AN94" i="2"/>
  <c r="AN26" i="2" s="1"/>
  <c r="AN29" i="2" s="1"/>
  <c r="CV63" i="2"/>
  <c r="AO22" i="2" l="1"/>
  <c r="AO62" i="2"/>
  <c r="AO56" i="2"/>
  <c r="AO59" i="2" s="1"/>
  <c r="CV92" i="2"/>
  <c r="AO25" i="2" l="1"/>
  <c r="AO33" i="2" s="1"/>
  <c r="AP53" i="2"/>
  <c r="AO94" i="2"/>
  <c r="AO26" i="2" s="1"/>
  <c r="AO29" i="2" s="1"/>
  <c r="AO90" i="2"/>
  <c r="AO20" i="2" s="1"/>
  <c r="AC60" i="2"/>
  <c r="CV94" i="2"/>
  <c r="CR60" i="2"/>
  <c r="CV90" i="2"/>
  <c r="AO23" i="2" l="1"/>
  <c r="AO37" i="2" s="1"/>
  <c r="AP62" i="2"/>
  <c r="AP63" i="2" s="1"/>
  <c r="AP56" i="2"/>
  <c r="AP59" i="2" s="1"/>
  <c r="AP25" i="2" l="1"/>
  <c r="AP94" i="2"/>
  <c r="AQ53" i="2"/>
  <c r="DD59" i="2"/>
  <c r="CZ59" i="2"/>
  <c r="DD56" i="2"/>
  <c r="AP90" i="2"/>
  <c r="CZ56" i="2"/>
  <c r="AD60" i="2"/>
  <c r="DC60" i="2" s="1"/>
  <c r="DD63" i="2"/>
  <c r="CZ63" i="2"/>
  <c r="AP92" i="2"/>
  <c r="AR92" i="2"/>
  <c r="AR19" i="2" s="1"/>
  <c r="AQ62" i="2" l="1"/>
  <c r="AQ56" i="2"/>
  <c r="AP26" i="2"/>
  <c r="CZ94" i="2"/>
  <c r="DD94" i="2"/>
  <c r="AP20" i="2"/>
  <c r="CZ90" i="2"/>
  <c r="DD90" i="2"/>
  <c r="AP19" i="2"/>
  <c r="CZ92" i="2"/>
  <c r="DD92" i="2"/>
  <c r="AP33" i="2"/>
  <c r="DD25" i="2"/>
  <c r="CZ25" i="2"/>
  <c r="DD19" i="2" l="1"/>
  <c r="AP22" i="2"/>
  <c r="AR22" i="2"/>
  <c r="CZ19" i="2"/>
  <c r="AQ22" i="2"/>
  <c r="AQ90" i="2"/>
  <c r="AQ20" i="2" s="1"/>
  <c r="AE60" i="2"/>
  <c r="DD33" i="2"/>
  <c r="CZ33" i="2"/>
  <c r="AP29" i="2"/>
  <c r="CZ26" i="2"/>
  <c r="DD26" i="2"/>
  <c r="AP23" i="2"/>
  <c r="DD20" i="2"/>
  <c r="CZ20" i="2"/>
  <c r="AQ59" i="2"/>
  <c r="AP37" i="2" l="1"/>
  <c r="DD22" i="2"/>
  <c r="CZ22" i="2"/>
  <c r="DD23" i="2"/>
  <c r="CZ23" i="2"/>
  <c r="DD29" i="2"/>
  <c r="CZ29" i="2"/>
  <c r="AQ23" i="2"/>
  <c r="AQ37" i="2" s="1"/>
  <c r="AQ25" i="2"/>
  <c r="AQ33" i="2" s="1"/>
  <c r="AQ94" i="2"/>
  <c r="AQ26" i="2" s="1"/>
  <c r="AQ29" i="2" s="1"/>
  <c r="AR53" i="2"/>
  <c r="DD37" i="2" l="1"/>
  <c r="CZ37" i="2"/>
  <c r="AR62" i="2"/>
  <c r="AR56" i="2"/>
  <c r="AR90" i="2" l="1"/>
  <c r="AR20" i="2" s="1"/>
  <c r="AF60" i="2"/>
  <c r="AR59" i="2"/>
  <c r="AR25" i="2" l="1"/>
  <c r="AR33" i="2" s="1"/>
  <c r="AS53" i="2"/>
  <c r="AR94" i="2"/>
  <c r="AR26" i="2" s="1"/>
  <c r="AR29" i="2" s="1"/>
  <c r="AR23" i="2"/>
  <c r="AR37" i="2" s="1"/>
  <c r="CS60" i="2"/>
  <c r="AS62" i="2" l="1"/>
  <c r="AS63" i="2" s="1"/>
  <c r="AS92" i="2" s="1"/>
  <c r="AS19" i="2" s="1"/>
  <c r="AS56" i="2"/>
  <c r="AS59" i="2" s="1"/>
  <c r="AS25" i="2" l="1"/>
  <c r="AS33" i="2" s="1"/>
  <c r="AS94" i="2"/>
  <c r="AS26" i="2" s="1"/>
  <c r="AS29" i="2" s="1"/>
  <c r="AT53" i="2"/>
  <c r="AG60" i="2"/>
  <c r="CW60" i="2" s="1"/>
  <c r="AS90" i="2"/>
  <c r="AS20" i="2" s="1"/>
  <c r="AS22" i="2"/>
  <c r="AT22" i="2"/>
  <c r="AT62" i="2" l="1"/>
  <c r="AT56" i="2"/>
  <c r="AS23" i="2"/>
  <c r="AS37" i="2" s="1"/>
  <c r="AU92" i="2"/>
  <c r="AU19" i="2" s="1"/>
  <c r="AU22" i="2" l="1"/>
  <c r="AT90" i="2"/>
  <c r="AT20" i="2" s="1"/>
  <c r="AH60" i="2"/>
  <c r="AT59" i="2"/>
  <c r="AT23" i="2" l="1"/>
  <c r="AT37" i="2" s="1"/>
  <c r="AT25" i="2"/>
  <c r="AT33" i="2" s="1"/>
  <c r="AU53" i="2"/>
  <c r="AT94" i="2"/>
  <c r="AT26" i="2" s="1"/>
  <c r="AT29" i="2" s="1"/>
  <c r="AU62" i="2" l="1"/>
  <c r="AU56" i="2"/>
  <c r="AU90" i="2" l="1"/>
  <c r="AU20" i="2" s="1"/>
  <c r="AI60" i="2"/>
  <c r="AU59" i="2"/>
  <c r="AU25" i="2" l="1"/>
  <c r="AU33" i="2" s="1"/>
  <c r="AV53" i="2"/>
  <c r="AU94" i="2"/>
  <c r="AU26" i="2" s="1"/>
  <c r="AU29" i="2" s="1"/>
  <c r="AU23" i="2"/>
  <c r="AU37" i="2" s="1"/>
  <c r="AV62" i="2" l="1"/>
  <c r="AV63" i="2" s="1"/>
  <c r="AV92" i="2" s="1"/>
  <c r="AV19" i="2" s="1"/>
  <c r="AV56" i="2"/>
  <c r="CT60" i="2"/>
  <c r="AV59" i="2" l="1"/>
  <c r="AV90" i="2"/>
  <c r="AV20" i="2" s="1"/>
  <c r="AJ60" i="2"/>
  <c r="CX60" i="2" s="1"/>
  <c r="AV22" i="2"/>
  <c r="AW22" i="2"/>
  <c r="AV23" i="2" l="1"/>
  <c r="AV37" i="2" s="1"/>
  <c r="AV25" i="2"/>
  <c r="AV33" i="2" s="1"/>
  <c r="AV94" i="2"/>
  <c r="AV26" i="2" s="1"/>
  <c r="AV29" i="2" s="1"/>
  <c r="AW53" i="2"/>
  <c r="AW62" i="2" l="1"/>
  <c r="AW56" i="2"/>
  <c r="AX92" i="2"/>
  <c r="AX19" i="2" s="1"/>
  <c r="AX22" i="2" l="1"/>
  <c r="AK60" i="2"/>
  <c r="AW59" i="2"/>
  <c r="AW90" i="2"/>
  <c r="AW20" i="2" s="1"/>
  <c r="AW25" i="2" l="1"/>
  <c r="AW33" i="2" s="1"/>
  <c r="AW94" i="2"/>
  <c r="AW26" i="2" s="1"/>
  <c r="AW29" i="2" s="1"/>
  <c r="AX53" i="2"/>
  <c r="AW23" i="2"/>
  <c r="AW37" i="2" s="1"/>
  <c r="AX62" i="2" l="1"/>
  <c r="AX56" i="2"/>
  <c r="AX59" i="2"/>
  <c r="AX25" i="2" s="1"/>
  <c r="AX33" i="2" s="1"/>
  <c r="AX94" i="2" l="1"/>
  <c r="AX26" i="2" s="1"/>
  <c r="AX29" i="2" s="1"/>
  <c r="AY53" i="2"/>
  <c r="AY62" i="2" s="1"/>
  <c r="AY63" i="2" s="1"/>
  <c r="AY92" i="2" s="1"/>
  <c r="AY19" i="2" s="1"/>
  <c r="AX90" i="2"/>
  <c r="AX20" i="2" s="1"/>
  <c r="AL60" i="2"/>
  <c r="AY56" i="2"/>
  <c r="AX23" i="2" l="1"/>
  <c r="AX37" i="2" s="1"/>
  <c r="AY22" i="2"/>
  <c r="AZ22" i="2"/>
  <c r="AY90" i="2"/>
  <c r="AY20" i="2" s="1"/>
  <c r="AM60" i="2"/>
  <c r="AY59" i="2"/>
  <c r="AY25" i="2" s="1"/>
  <c r="AY33" i="2" s="1"/>
  <c r="AY23" i="2" l="1"/>
  <c r="AY37" i="2" s="1"/>
  <c r="CU60" i="2"/>
  <c r="CY60" i="2"/>
  <c r="AY94" i="2"/>
  <c r="AY26" i="2" s="1"/>
  <c r="AY29" i="2" s="1"/>
  <c r="AZ53" i="2"/>
  <c r="AZ62" i="2" s="1"/>
  <c r="AZ56" i="2" l="1"/>
  <c r="AZ90" i="2" l="1"/>
  <c r="AZ20" i="2" s="1"/>
  <c r="AN60" i="2"/>
  <c r="AZ59" i="2"/>
  <c r="AZ25" i="2" s="1"/>
  <c r="AZ33" i="2" s="1"/>
  <c r="AZ23" i="2" l="1"/>
  <c r="AZ37" i="2" s="1"/>
  <c r="AZ94" i="2"/>
  <c r="AZ26" i="2" s="1"/>
  <c r="AZ29" i="2" s="1"/>
  <c r="BA53" i="2"/>
  <c r="BA62" i="2" s="1"/>
  <c r="BA92" i="2"/>
  <c r="BA19" i="2" s="1"/>
  <c r="BA22" i="2" l="1"/>
  <c r="BA56" i="2"/>
  <c r="BA90" i="2" l="1"/>
  <c r="BA20" i="2" s="1"/>
  <c r="AO60" i="2"/>
  <c r="BA59" i="2"/>
  <c r="BA25" i="2" s="1"/>
  <c r="BA33" i="2" s="1"/>
  <c r="BA23" i="2" l="1"/>
  <c r="BA37" i="2" s="1"/>
  <c r="BB53" i="2"/>
  <c r="BB62" i="2" s="1"/>
  <c r="BB63" i="2" s="1"/>
  <c r="BB92" i="2" s="1"/>
  <c r="BB19" i="2" s="1"/>
  <c r="BA94" i="2"/>
  <c r="BA26" i="2" s="1"/>
  <c r="BA29" i="2" s="1"/>
  <c r="BB22" i="2" l="1"/>
  <c r="BC22" i="2"/>
  <c r="BB56" i="2"/>
  <c r="BB59" i="2" s="1"/>
  <c r="BB25" i="2" s="1"/>
  <c r="BB33" i="2" s="1"/>
  <c r="BC53" i="2" l="1"/>
  <c r="BC62" i="2" s="1"/>
  <c r="BB94" i="2"/>
  <c r="BB26" i="2" s="1"/>
  <c r="BB29" i="2" s="1"/>
  <c r="BB90" i="2"/>
  <c r="BB20" i="2" s="1"/>
  <c r="AP60" i="2"/>
  <c r="DD60" i="2" s="1"/>
  <c r="BB23" i="2" l="1"/>
  <c r="BB37" i="2" s="1"/>
  <c r="CV60" i="2"/>
  <c r="CZ60" i="2"/>
  <c r="BC56" i="2"/>
  <c r="BC90" i="2" l="1"/>
  <c r="BC20" i="2" s="1"/>
  <c r="AQ60" i="2"/>
  <c r="BC59" i="2"/>
  <c r="BC25" i="2" s="1"/>
  <c r="BC33" i="2" s="1"/>
  <c r="BC23" i="2" l="1"/>
  <c r="BC37" i="2" s="1"/>
  <c r="BD92" i="2"/>
  <c r="BD19" i="2" s="1"/>
  <c r="BC94" i="2"/>
  <c r="BC26" i="2" s="1"/>
  <c r="BC29" i="2" s="1"/>
  <c r="BD53" i="2"/>
  <c r="BD62" i="2" s="1"/>
  <c r="BD22" i="2" l="1"/>
  <c r="BD56" i="2"/>
  <c r="BD90" i="2" l="1"/>
  <c r="BD20" i="2" s="1"/>
  <c r="AR60" i="2"/>
  <c r="BD59" i="2"/>
  <c r="BD25" i="2" s="1"/>
  <c r="BD33" i="2" s="1"/>
  <c r="BD23" i="2" l="1"/>
  <c r="BD37" i="2" s="1"/>
  <c r="BE53" i="2"/>
  <c r="BE62" i="2" s="1"/>
  <c r="BE63" i="2" s="1"/>
  <c r="BE92" i="2" s="1"/>
  <c r="BE19" i="2" s="1"/>
  <c r="BD94" i="2"/>
  <c r="BD26" i="2" s="1"/>
  <c r="BD29" i="2" s="1"/>
  <c r="BE22" i="2" l="1"/>
  <c r="BF22" i="2"/>
  <c r="BE56" i="2"/>
  <c r="BE90" i="2" l="1"/>
  <c r="BE20" i="2" s="1"/>
  <c r="AS60" i="2"/>
  <c r="BE59" i="2"/>
  <c r="BE25" i="2" s="1"/>
  <c r="BE33" i="2" s="1"/>
  <c r="BE23" i="2" l="1"/>
  <c r="BE37" i="2" s="1"/>
  <c r="BF53" i="2"/>
  <c r="BF62" i="2" s="1"/>
  <c r="BE94" i="2"/>
  <c r="BE26" i="2" s="1"/>
  <c r="BE29" i="2" s="1"/>
  <c r="BF56" i="2" l="1"/>
  <c r="BF90" i="2" l="1"/>
  <c r="BF20" i="2" s="1"/>
  <c r="AT60" i="2"/>
  <c r="BF59" i="2"/>
  <c r="BF25" i="2" s="1"/>
  <c r="BF33" i="2" s="1"/>
  <c r="BF23" i="2" l="1"/>
  <c r="BF37" i="2" s="1"/>
  <c r="BG53" i="2"/>
  <c r="BG62" i="2" s="1"/>
  <c r="BF94" i="2"/>
  <c r="BF26" i="2" s="1"/>
  <c r="BF29" i="2" s="1"/>
  <c r="BG92" i="2"/>
  <c r="BG19" i="2" s="1"/>
  <c r="BG22" i="2" l="1"/>
  <c r="BG56" i="2"/>
  <c r="BG90" i="2" l="1"/>
  <c r="BG20" i="2" s="1"/>
  <c r="AU60" i="2"/>
  <c r="BG59" i="2"/>
  <c r="BG25" i="2" s="1"/>
  <c r="BG33" i="2" s="1"/>
  <c r="BG23" i="2" l="1"/>
  <c r="BG37" i="2" s="1"/>
  <c r="BH53" i="2"/>
  <c r="BH62" i="2" s="1"/>
  <c r="BH63" i="2" s="1"/>
  <c r="BH92" i="2" s="1"/>
  <c r="BH19" i="2" s="1"/>
  <c r="BG94" i="2"/>
  <c r="BG26" i="2" s="1"/>
  <c r="BG29" i="2" s="1"/>
  <c r="BH22" i="2" l="1"/>
  <c r="BI22" i="2"/>
  <c r="BH56" i="2"/>
  <c r="BH90" i="2" l="1"/>
  <c r="BH20" i="2" s="1"/>
  <c r="AV60" i="2"/>
  <c r="BH59" i="2"/>
  <c r="BH25" i="2" s="1"/>
  <c r="BH33" i="2" s="1"/>
  <c r="BH23" i="2" l="1"/>
  <c r="BH37" i="2" s="1"/>
  <c r="BI53" i="2"/>
  <c r="BI62" i="2" s="1"/>
  <c r="BH94" i="2"/>
  <c r="BH26" i="2" s="1"/>
  <c r="BH29" i="2" s="1"/>
  <c r="BI56" i="2" l="1"/>
  <c r="BI90" i="2" l="1"/>
  <c r="BI20" i="2" s="1"/>
  <c r="AW60" i="2"/>
  <c r="BI59" i="2"/>
  <c r="BI25" i="2" s="1"/>
  <c r="BI33" i="2" s="1"/>
  <c r="BI23" i="2" l="1"/>
  <c r="BI37" i="2" s="1"/>
  <c r="BJ53" i="2"/>
  <c r="BJ62" i="2" s="1"/>
  <c r="BI94" i="2"/>
  <c r="BI26" i="2" s="1"/>
  <c r="BI29" i="2" s="1"/>
  <c r="BJ92" i="2"/>
  <c r="BJ19" i="2" s="1"/>
  <c r="BJ22" i="2" l="1"/>
  <c r="BJ56" i="2"/>
  <c r="BJ90" i="2" l="1"/>
  <c r="BJ20" i="2" s="1"/>
  <c r="AX60" i="2"/>
  <c r="BJ59" i="2"/>
  <c r="BJ25" i="2" s="1"/>
  <c r="BJ33" i="2" s="1"/>
  <c r="BJ23" i="2" l="1"/>
  <c r="BJ37" i="2" s="1"/>
  <c r="BJ94" i="2"/>
  <c r="BJ26" i="2" s="1"/>
  <c r="BJ29" i="2" s="1"/>
  <c r="BK53" i="2"/>
  <c r="BK62" i="2" s="1"/>
  <c r="BK63" i="2" s="1"/>
  <c r="BK92" i="2" s="1"/>
  <c r="BK19" i="2" s="1"/>
  <c r="BK22" i="2" l="1"/>
  <c r="BL22" i="2"/>
  <c r="BK56" i="2"/>
  <c r="BK90" i="2" l="1"/>
  <c r="BK20" i="2" s="1"/>
  <c r="AY60" i="2"/>
  <c r="BK59" i="2"/>
  <c r="BK25" i="2" s="1"/>
  <c r="BK33" i="2" s="1"/>
  <c r="BK23" i="2" l="1"/>
  <c r="BK37" i="2" s="1"/>
  <c r="BL53" i="2"/>
  <c r="BL62" i="2" s="1"/>
  <c r="BK94" i="2"/>
  <c r="BK26" i="2" s="1"/>
  <c r="BK29" i="2" s="1"/>
  <c r="BL56" i="2" l="1"/>
  <c r="BL90" i="2" l="1"/>
  <c r="BL20" i="2" s="1"/>
  <c r="AZ60" i="2"/>
  <c r="BL59" i="2"/>
  <c r="BL25" i="2" s="1"/>
  <c r="BL33" i="2" s="1"/>
  <c r="BL23" i="2" l="1"/>
  <c r="BL37" i="2" s="1"/>
  <c r="BL94" i="2"/>
  <c r="BL26" i="2" s="1"/>
  <c r="BL29" i="2" s="1"/>
  <c r="BM92" i="2"/>
  <c r="BM19" i="2" s="1"/>
  <c r="BM53" i="2"/>
  <c r="BM62" i="2" s="1"/>
  <c r="BM22" i="2" l="1"/>
  <c r="BM56" i="2"/>
  <c r="BM90" i="2" l="1"/>
  <c r="BM20" i="2" s="1"/>
  <c r="BA60" i="2"/>
  <c r="BM59" i="2"/>
  <c r="BM25" i="2" s="1"/>
  <c r="BM33" i="2" s="1"/>
  <c r="BM23" i="2" l="1"/>
  <c r="BM37" i="2" s="1"/>
  <c r="BN53" i="2"/>
  <c r="BN62" i="2" s="1"/>
  <c r="BN63" i="2" s="1"/>
  <c r="BN92" i="2" s="1"/>
  <c r="BN19" i="2" s="1"/>
  <c r="BM94" i="2"/>
  <c r="BM26" i="2" s="1"/>
  <c r="BM29" i="2" s="1"/>
  <c r="BN22" i="2" l="1"/>
  <c r="BO22" i="2"/>
  <c r="BN56" i="2"/>
  <c r="BN90" i="2" l="1"/>
  <c r="BN20" i="2" s="1"/>
  <c r="BB60" i="2"/>
  <c r="BN59" i="2"/>
  <c r="BN25" i="2" s="1"/>
  <c r="BN33" i="2" s="1"/>
  <c r="BN23" i="2" l="1"/>
  <c r="BN37" i="2" s="1"/>
  <c r="BN94" i="2"/>
  <c r="BN26" i="2" s="1"/>
  <c r="BN29" i="2" s="1"/>
  <c r="BO53" i="2"/>
  <c r="BO62" i="2" s="1"/>
  <c r="BO56" i="2" l="1"/>
  <c r="BO90" i="2" l="1"/>
  <c r="BO20" i="2" s="1"/>
  <c r="BC60" i="2"/>
  <c r="BO59" i="2"/>
  <c r="BO25" i="2" s="1"/>
  <c r="BO33" i="2" s="1"/>
  <c r="BO23" i="2" l="1"/>
  <c r="BO37" i="2" s="1"/>
  <c r="BO94" i="2"/>
  <c r="BO26" i="2" s="1"/>
  <c r="BO29" i="2" s="1"/>
  <c r="BP53" i="2"/>
  <c r="BP62" i="2" s="1"/>
  <c r="BP92" i="2"/>
  <c r="BP19" i="2" s="1"/>
  <c r="BP22" i="2" l="1"/>
  <c r="BP56" i="2"/>
  <c r="BP90" i="2" l="1"/>
  <c r="BP20" i="2" s="1"/>
  <c r="BD60" i="2"/>
  <c r="BP59" i="2"/>
  <c r="BP25" i="2" s="1"/>
  <c r="BP33" i="2" s="1"/>
  <c r="BP23" i="2" l="1"/>
  <c r="BP37" i="2" s="1"/>
  <c r="BQ53" i="2"/>
  <c r="BQ62" i="2" s="1"/>
  <c r="BQ63" i="2" s="1"/>
  <c r="BQ92" i="2" s="1"/>
  <c r="BQ19" i="2" s="1"/>
  <c r="BP94" i="2"/>
  <c r="BP26" i="2" s="1"/>
  <c r="BP29" i="2" s="1"/>
  <c r="BQ22" i="2" l="1"/>
  <c r="BR22" i="2"/>
  <c r="BQ56" i="2"/>
  <c r="BQ90" i="2" l="1"/>
  <c r="BQ20" i="2" s="1"/>
  <c r="BE60" i="2"/>
  <c r="BQ59" i="2"/>
  <c r="BQ25" i="2" s="1"/>
  <c r="BQ33" i="2" s="1"/>
  <c r="BQ23" i="2" l="1"/>
  <c r="BQ37" i="2" s="1"/>
  <c r="BR53" i="2"/>
  <c r="BR62" i="2" s="1"/>
  <c r="BQ94" i="2"/>
  <c r="BQ26" i="2" s="1"/>
  <c r="BQ29" i="2" s="1"/>
  <c r="BR56" i="2" l="1"/>
  <c r="BR90" i="2" l="1"/>
  <c r="BR20" i="2" s="1"/>
  <c r="BF60" i="2"/>
  <c r="BR59" i="2"/>
  <c r="BR25" i="2" s="1"/>
  <c r="BR33" i="2" s="1"/>
  <c r="BR23" i="2" l="1"/>
  <c r="BR37" i="2" s="1"/>
  <c r="BR94" i="2"/>
  <c r="BR26" i="2" s="1"/>
  <c r="BR29" i="2" s="1"/>
  <c r="BS92" i="2"/>
  <c r="BS19" i="2" s="1"/>
  <c r="BS53" i="2"/>
  <c r="BS62" i="2" s="1"/>
  <c r="BS22" i="2" l="1"/>
  <c r="BS56" i="2"/>
  <c r="BS59" i="2" s="1"/>
  <c r="BS25" i="2" s="1"/>
  <c r="BS33" i="2" s="1"/>
  <c r="BT53" i="2" l="1"/>
  <c r="BT62" i="2" s="1"/>
  <c r="BT63" i="2" s="1"/>
  <c r="BT92" i="2" s="1"/>
  <c r="BT19" i="2" s="1"/>
  <c r="BS94" i="2"/>
  <c r="BS26" i="2" s="1"/>
  <c r="BS29" i="2" s="1"/>
  <c r="BS90" i="2"/>
  <c r="BS20" i="2" s="1"/>
  <c r="BG60" i="2"/>
  <c r="BS23" i="2" l="1"/>
  <c r="BS37" i="2" s="1"/>
  <c r="BT22" i="2"/>
  <c r="BU22" i="2"/>
  <c r="BT56" i="2"/>
  <c r="BT90" i="2" l="1"/>
  <c r="BT20" i="2" s="1"/>
  <c r="BT23" i="2" s="1"/>
  <c r="BT37" i="2" s="1"/>
  <c r="BH60" i="2"/>
  <c r="BT59" i="2"/>
  <c r="BT25" i="2" s="1"/>
  <c r="BT33" i="2" s="1"/>
  <c r="BU53" i="2" l="1"/>
  <c r="BU62" i="2" s="1"/>
  <c r="BT94" i="2"/>
  <c r="BT26" i="2" s="1"/>
  <c r="BT29" i="2" s="1"/>
  <c r="BU56" i="2" l="1"/>
  <c r="BU90" i="2" l="1"/>
  <c r="BU20" i="2" s="1"/>
  <c r="BU23" i="2" s="1"/>
  <c r="BU37" i="2" s="1"/>
  <c r="BI60" i="2"/>
  <c r="BU59" i="2"/>
  <c r="BU25" i="2" s="1"/>
  <c r="BU33" i="2" s="1"/>
  <c r="BV92" i="2" l="1"/>
  <c r="BV19" i="2" s="1"/>
  <c r="BV22" i="2" s="1"/>
  <c r="BU94" i="2"/>
  <c r="BU26" i="2" s="1"/>
  <c r="BU29" i="2" s="1"/>
  <c r="BV53" i="2"/>
  <c r="BV62" i="2" s="1"/>
  <c r="BV56" i="2" l="1"/>
  <c r="BV90" i="2" l="1"/>
  <c r="BV20" i="2" s="1"/>
  <c r="BV23" i="2" s="1"/>
  <c r="BV37" i="2" s="1"/>
  <c r="BJ60" i="2"/>
  <c r="BV59" i="2"/>
  <c r="BV25" i="2" s="1"/>
  <c r="BV33" i="2" s="1"/>
  <c r="BV94" i="2" l="1"/>
  <c r="BV26" i="2" s="1"/>
  <c r="BV29" i="2" s="1"/>
  <c r="BW53" i="2"/>
  <c r="BW62" i="2" s="1"/>
  <c r="BW63" i="2" s="1"/>
  <c r="BW92" i="2" s="1"/>
  <c r="BW19" i="2" s="1"/>
  <c r="BW22" i="2" l="1"/>
  <c r="BX22" i="2"/>
  <c r="BY22" i="2"/>
  <c r="BW56" i="2"/>
  <c r="BW90" i="2" l="1"/>
  <c r="BW20" i="2" s="1"/>
  <c r="BW23" i="2" s="1"/>
  <c r="BW37" i="2" s="1"/>
  <c r="BK60" i="2"/>
  <c r="BW59" i="2"/>
  <c r="BW25" i="2" s="1"/>
  <c r="BW33" i="2" s="1"/>
  <c r="BW94" i="2" l="1"/>
  <c r="BW26" i="2" s="1"/>
  <c r="BW29" i="2" s="1"/>
  <c r="BX53" i="2"/>
  <c r="BX62" i="2" s="1"/>
  <c r="BX56" i="2" l="1"/>
  <c r="BX90" i="2" l="1"/>
  <c r="BX20" i="2" s="1"/>
  <c r="BX23" i="2" s="1"/>
  <c r="BX37" i="2" s="1"/>
  <c r="BL60" i="2"/>
  <c r="BX59" i="2"/>
  <c r="BX25" i="2" s="1"/>
  <c r="BX33" i="2" s="1"/>
  <c r="BY53" i="2" l="1"/>
  <c r="BY62" i="2" s="1"/>
  <c r="BX94" i="2"/>
  <c r="BX26" i="2" s="1"/>
  <c r="BX29" i="2" s="1"/>
  <c r="BY56" i="2" l="1"/>
  <c r="BY90" i="2" l="1"/>
  <c r="BY20" i="2" s="1"/>
  <c r="BY23" i="2" s="1"/>
  <c r="BY37" i="2" s="1"/>
  <c r="BM60" i="2"/>
  <c r="BY59" i="2"/>
  <c r="BY25" i="2" s="1"/>
  <c r="BY33" i="2" s="1"/>
  <c r="BY94" i="2" l="1"/>
  <c r="BY26" i="2" s="1"/>
  <c r="BY29" i="2" s="1"/>
  <c r="BZ53" i="2"/>
  <c r="BZ62" i="2" s="1"/>
  <c r="BZ63" i="2" s="1"/>
  <c r="BZ92" i="2" s="1"/>
  <c r="BZ19" i="2" s="1"/>
  <c r="BZ22" i="2" s="1"/>
  <c r="CO22" i="2" l="1"/>
  <c r="BZ56" i="2"/>
  <c r="BY60" i="2" l="1"/>
  <c r="BZ90" i="2"/>
  <c r="BZ20" i="2" s="1"/>
  <c r="BZ23" i="2" s="1"/>
  <c r="BZ37" i="2" s="1"/>
  <c r="CO37" i="2" s="1"/>
  <c r="BN60" i="2"/>
  <c r="BO60" i="2"/>
  <c r="BP60" i="2"/>
  <c r="BQ60" i="2"/>
  <c r="BR60" i="2"/>
  <c r="BS60" i="2"/>
  <c r="BT60" i="2"/>
  <c r="BX60" i="2"/>
  <c r="BW60" i="2"/>
  <c r="BU60" i="2"/>
  <c r="BV60" i="2"/>
  <c r="BZ59" i="2"/>
  <c r="CO59" i="2" l="1"/>
  <c r="CP53" i="2" s="1"/>
  <c r="BZ25" i="2"/>
  <c r="BZ94" i="2"/>
  <c r="BZ26" i="2" s="1"/>
  <c r="CO26" i="2" l="1"/>
  <c r="BZ29" i="2"/>
  <c r="CO29" i="2" s="1"/>
  <c r="CO25" i="2"/>
  <c r="BZ33" i="2"/>
  <c r="CO33" i="2" s="1"/>
</calcChain>
</file>

<file path=xl/comments1.xml><?xml version="1.0" encoding="utf-8"?>
<comments xmlns="http://schemas.openxmlformats.org/spreadsheetml/2006/main">
  <authors>
    <author>Peter Lynch</author>
    <author>Peter</author>
  </authors>
  <commentList>
    <comment ref="B15" authorId="0" shapeId="0">
      <text>
        <r>
          <rPr>
            <sz val="9"/>
            <color indexed="81"/>
            <rFont val="Tahoma"/>
            <family val="2"/>
          </rPr>
          <t xml:space="preserve">Formula changes after 1st 11 months when TTM data is available.
</t>
        </r>
      </text>
    </comment>
    <comment ref="B22" authorId="0" shapeId="0">
      <text>
        <r>
          <rPr>
            <sz val="9"/>
            <color indexed="81"/>
            <rFont val="Tahoma"/>
            <family val="2"/>
          </rPr>
          <t xml:space="preserve">Formula changes after 1st 11 months when TTM data is available.
</t>
        </r>
      </text>
    </comment>
    <comment ref="B23" authorId="0" shapeId="0">
      <text>
        <r>
          <rPr>
            <sz val="9"/>
            <color indexed="81"/>
            <rFont val="Tahoma"/>
            <family val="2"/>
          </rPr>
          <t>Input used until TTM data available.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2" authorId="1" shapeId="0">
      <text>
        <r>
          <rPr>
            <b/>
            <sz val="9"/>
            <color indexed="81"/>
            <rFont val="Tahoma"/>
            <family val="2"/>
          </rPr>
          <t xml:space="preserve">Note: </t>
        </r>
        <r>
          <rPr>
            <sz val="9"/>
            <color indexed="81"/>
            <rFont val="Tahoma"/>
            <family val="2"/>
          </rPr>
          <t>Not the actual LIBOR rate.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2" authorId="0" shapeId="0">
      <text>
        <r>
          <rPr>
            <b/>
            <sz val="9"/>
            <color indexed="81"/>
            <rFont val="Tahoma"/>
            <family val="2"/>
          </rPr>
          <t xml:space="preserve">Computation of Interest: </t>
        </r>
        <r>
          <rPr>
            <sz val="9"/>
            <color indexed="81"/>
            <rFont val="Tahoma"/>
            <family val="2"/>
          </rPr>
          <t>Interest payable by Borrower shall be computed on the basis of a 360 day calendar year and actual number of days elapsed.
(Hypothetical language that might be found in the credit agreement).</t>
        </r>
      </text>
    </comment>
  </commentList>
</comments>
</file>

<file path=xl/sharedStrings.xml><?xml version="1.0" encoding="utf-8"?>
<sst xmlns="http://schemas.openxmlformats.org/spreadsheetml/2006/main" count="245" uniqueCount="60">
  <si>
    <t xml:space="preserve">Plus: Additions </t>
  </si>
  <si>
    <t>Interest Paid</t>
  </si>
  <si>
    <t>Senior Term Loan</t>
  </si>
  <si>
    <t>Interest Rate</t>
  </si>
  <si>
    <t>Libor +</t>
  </si>
  <si>
    <t>DEBT SCHEDULES</t>
  </si>
  <si>
    <t>x</t>
  </si>
  <si>
    <t>Current Portion</t>
  </si>
  <si>
    <t>Interest Expense</t>
  </si>
  <si>
    <t>Quarterly Principal Payments</t>
  </si>
  <si>
    <t>Facility</t>
  </si>
  <si>
    <t xml:space="preserve">Less: Scheduled Principal Payments </t>
  </si>
  <si>
    <t>Year</t>
  </si>
  <si>
    <t>Date</t>
  </si>
  <si>
    <t>Month</t>
  </si>
  <si>
    <t>LIBOR</t>
  </si>
  <si>
    <t>Subordinated Notes</t>
  </si>
  <si>
    <t>Optional PIK</t>
  </si>
  <si>
    <t>Cash Interest</t>
  </si>
  <si>
    <t>Interest Expense PIK</t>
  </si>
  <si>
    <t>Interest Expense Current</t>
  </si>
  <si>
    <t>PIK = Y/N</t>
  </si>
  <si>
    <t>Y</t>
  </si>
  <si>
    <t>N</t>
  </si>
  <si>
    <t>Total Interest Paid</t>
  </si>
  <si>
    <t>Total Debt</t>
  </si>
  <si>
    <t>Month / Year</t>
  </si>
  <si>
    <t>Less: Optional Repayment</t>
  </si>
  <si>
    <t xml:space="preserve">Total Scheduled Principal Payments </t>
  </si>
  <si>
    <t>End.</t>
  </si>
  <si>
    <t>Debt Schedule Totals</t>
  </si>
  <si>
    <t>MOD()</t>
  </si>
  <si>
    <t>Number</t>
  </si>
  <si>
    <t>Divisor</t>
  </si>
  <si>
    <t>=MOD() Explanation</t>
  </si>
  <si>
    <t>Returns the remainder after a number is divided by a divisor.</t>
  </si>
  <si>
    <t>Monthly</t>
  </si>
  <si>
    <t>PIK Months</t>
  </si>
  <si>
    <t>Quarterly</t>
  </si>
  <si>
    <t>Annual</t>
  </si>
  <si>
    <t>Less: Cash Sweep</t>
  </si>
  <si>
    <t>Monthly Debt Schedule</t>
  </si>
  <si>
    <t>OR()*</t>
  </si>
  <si>
    <t>FINANCIAL STATEMENT METRICS</t>
  </si>
  <si>
    <t xml:space="preserve">EBITDA </t>
  </si>
  <si>
    <t>TTM EBITDA</t>
  </si>
  <si>
    <t xml:space="preserve">Capital Expenditures </t>
  </si>
  <si>
    <t>TTM CapEx</t>
  </si>
  <si>
    <t>Debt Service:</t>
  </si>
  <si>
    <t>TTM Total Interest Paid</t>
  </si>
  <si>
    <t>TTM Total Scheduled Principal Payments</t>
  </si>
  <si>
    <t>Senior Debt</t>
  </si>
  <si>
    <t>Total Leverage Ratio</t>
  </si>
  <si>
    <t>Forecast</t>
  </si>
  <si>
    <t>Maximum</t>
  </si>
  <si>
    <t>Senior Leverage Ratio</t>
  </si>
  <si>
    <t>Debt Service Coverage Ratio</t>
  </si>
  <si>
    <t>Minimum</t>
  </si>
  <si>
    <t>Beginning Principal Balance</t>
  </si>
  <si>
    <t>Ending Principal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</si>
</sst>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164" formatCode="[$-409]mmmmm;@"/>
    <numFmt numFmtId="165" formatCode="0.00\x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rebuchet MS"/>
      <family val="2"/>
    </font>
    <font>
      <sz val="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rgb="FF0000FF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/>
    <xf numFmtId="41" fontId="0" fillId="0" borderId="0" xfId="0" applyNumberFormat="1"/>
    <xf numFmtId="41" fontId="0" fillId="0" borderId="0" xfId="0" applyNumberFormat="1" applyFill="1"/>
    <xf numFmtId="0" fontId="0" fillId="0" borderId="0" xfId="0" applyAlignment="1">
      <alignment horizontal="left" indent="1"/>
    </xf>
    <xf numFmtId="0" fontId="0" fillId="0" borderId="0" xfId="0" applyFill="1"/>
    <xf numFmtId="10" fontId="0" fillId="0" borderId="0" xfId="0" applyNumberFormat="1" applyFill="1" applyAlignment="1">
      <alignment horizontal="center"/>
    </xf>
    <xf numFmtId="0" fontId="4" fillId="3" borderId="0" xfId="0" applyFont="1" applyFill="1"/>
    <xf numFmtId="0" fontId="2" fillId="3" borderId="0" xfId="0" applyFont="1" applyFill="1"/>
    <xf numFmtId="14" fontId="7" fillId="3" borderId="0" xfId="0" applyNumberFormat="1" applyFont="1" applyFill="1" applyAlignment="1">
      <alignment horizontal="center"/>
    </xf>
    <xf numFmtId="0" fontId="3" fillId="0" borderId="0" xfId="0" applyFont="1"/>
    <xf numFmtId="10" fontId="0" fillId="0" borderId="0" xfId="0" applyNumberFormat="1" applyAlignment="1">
      <alignment horizontal="center"/>
    </xf>
    <xf numFmtId="0" fontId="0" fillId="0" borderId="0" xfId="1" applyFont="1"/>
    <xf numFmtId="0" fontId="0" fillId="0" borderId="0" xfId="0" applyFill="1" applyAlignment="1">
      <alignment horizontal="center"/>
    </xf>
    <xf numFmtId="0" fontId="0" fillId="0" borderId="0" xfId="0" applyFont="1"/>
    <xf numFmtId="0" fontId="3" fillId="0" borderId="0" xfId="1" applyFont="1"/>
    <xf numFmtId="0" fontId="3" fillId="0" borderId="0" xfId="0" applyFont="1" applyFill="1"/>
    <xf numFmtId="41" fontId="3" fillId="0" borderId="0" xfId="0" applyNumberFormat="1" applyFont="1" applyFill="1"/>
    <xf numFmtId="41" fontId="3" fillId="0" borderId="0" xfId="0" applyNumberFormat="1" applyFont="1"/>
    <xf numFmtId="0" fontId="10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Fill="1"/>
    <xf numFmtId="14" fontId="5" fillId="0" borderId="0" xfId="0" applyNumberFormat="1" applyFont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11" fillId="0" borderId="0" xfId="0" applyFont="1"/>
    <xf numFmtId="0" fontId="3" fillId="4" borderId="0" xfId="0" applyFont="1" applyFill="1"/>
    <xf numFmtId="0" fontId="0" fillId="4" borderId="0" xfId="0" applyFill="1"/>
    <xf numFmtId="0" fontId="1" fillId="0" borderId="0" xfId="1" applyFont="1" applyAlignment="1">
      <alignment horizontal="left" indent="1"/>
    </xf>
    <xf numFmtId="0" fontId="0" fillId="0" borderId="0" xfId="1" applyFont="1" applyAlignment="1">
      <alignment horizontal="left" indent="1"/>
    </xf>
    <xf numFmtId="0" fontId="3" fillId="0" borderId="0" xfId="1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4" fontId="5" fillId="0" borderId="0" xfId="0" applyNumberFormat="1" applyFont="1" applyFill="1" applyAlignment="1">
      <alignment horizontal="center"/>
    </xf>
    <xf numFmtId="14" fontId="7" fillId="0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2" fillId="3" borderId="0" xfId="0" quotePrefix="1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13" fillId="4" borderId="0" xfId="0" applyFont="1" applyFill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0" fillId="0" borderId="0" xfId="0" applyBorder="1"/>
    <xf numFmtId="14" fontId="14" fillId="2" borderId="0" xfId="0" applyNumberFormat="1" applyFont="1" applyFill="1" applyAlignment="1">
      <alignment horizontal="center"/>
    </xf>
    <xf numFmtId="41" fontId="12" fillId="2" borderId="0" xfId="0" applyNumberFormat="1" applyFont="1" applyFill="1"/>
    <xf numFmtId="0" fontId="14" fillId="2" borderId="0" xfId="0" applyFont="1" applyFill="1" applyAlignment="1">
      <alignment horizontal="center"/>
    </xf>
    <xf numFmtId="41" fontId="12" fillId="0" borderId="0" xfId="0" applyNumberFormat="1" applyFont="1" applyFill="1"/>
    <xf numFmtId="41" fontId="15" fillId="0" borderId="0" xfId="0" applyNumberFormat="1" applyFont="1" applyFill="1" applyAlignment="1">
      <alignment horizontal="center"/>
    </xf>
    <xf numFmtId="10" fontId="14" fillId="0" borderId="0" xfId="0" applyNumberFormat="1" applyFont="1" applyFill="1" applyAlignment="1">
      <alignment horizontal="center"/>
    </xf>
    <xf numFmtId="0" fontId="4" fillId="0" borderId="0" xfId="0" applyFont="1" applyFill="1"/>
    <xf numFmtId="41" fontId="0" fillId="0" borderId="6" xfId="0" applyNumberFormat="1" applyFill="1" applyBorder="1" applyAlignment="1">
      <alignment horizontal="center"/>
    </xf>
    <xf numFmtId="41" fontId="0" fillId="0" borderId="3" xfId="0" applyNumberFormat="1" applyFill="1" applyBorder="1" applyAlignment="1">
      <alignment horizontal="center"/>
    </xf>
    <xf numFmtId="41" fontId="0" fillId="0" borderId="7" xfId="0" applyNumberFormat="1" applyFill="1" applyBorder="1" applyAlignment="1">
      <alignment horizontal="center"/>
    </xf>
    <xf numFmtId="41" fontId="17" fillId="0" borderId="4" xfId="0" applyNumberFormat="1" applyFont="1" applyFill="1" applyBorder="1" applyAlignment="1">
      <alignment horizontal="center"/>
    </xf>
    <xf numFmtId="41" fontId="17" fillId="0" borderId="1" xfId="0" applyNumberFormat="1" applyFont="1" applyFill="1" applyBorder="1" applyAlignment="1">
      <alignment horizontal="center"/>
    </xf>
    <xf numFmtId="41" fontId="17" fillId="0" borderId="5" xfId="0" applyNumberFormat="1" applyFont="1" applyFill="1" applyBorder="1" applyAlignment="1">
      <alignment horizontal="center"/>
    </xf>
    <xf numFmtId="41" fontId="18" fillId="2" borderId="0" xfId="0" applyNumberFormat="1" applyFont="1" applyFill="1" applyAlignment="1">
      <alignment horizontal="center"/>
    </xf>
    <xf numFmtId="0" fontId="19" fillId="0" borderId="0" xfId="0" applyFont="1" applyAlignment="1">
      <alignment horizontal="center"/>
    </xf>
    <xf numFmtId="10" fontId="12" fillId="2" borderId="0" xfId="0" applyNumberFormat="1" applyFont="1" applyFill="1" applyAlignment="1">
      <alignment horizontal="right"/>
    </xf>
    <xf numFmtId="10" fontId="0" fillId="0" borderId="0" xfId="0" applyNumberFormat="1" applyFill="1" applyAlignment="1">
      <alignment horizontal="right"/>
    </xf>
    <xf numFmtId="41" fontId="12" fillId="2" borderId="0" xfId="0" applyNumberFormat="1" applyFont="1" applyFill="1" applyAlignment="1">
      <alignment horizontal="right"/>
    </xf>
    <xf numFmtId="10" fontId="14" fillId="2" borderId="0" xfId="0" applyNumberFormat="1" applyFont="1" applyFill="1" applyAlignment="1">
      <alignment horizontal="right"/>
    </xf>
    <xf numFmtId="1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0" fontId="20" fillId="0" borderId="0" xfId="0" applyNumberFormat="1" applyFont="1" applyFill="1" applyAlignment="1">
      <alignment horizontal="right"/>
    </xf>
    <xf numFmtId="10" fontId="5" fillId="0" borderId="0" xfId="0" applyNumberFormat="1" applyFont="1" applyFill="1" applyAlignment="1">
      <alignment horizontal="right"/>
    </xf>
    <xf numFmtId="0" fontId="3" fillId="0" borderId="8" xfId="0" applyFont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0" fillId="0" borderId="0" xfId="1" applyFont="1" applyFill="1" applyAlignment="1">
      <alignment horizontal="left" indent="1"/>
    </xf>
    <xf numFmtId="41" fontId="0" fillId="0" borderId="0" xfId="0" applyNumberFormat="1" applyFont="1" applyFill="1"/>
    <xf numFmtId="165" fontId="3" fillId="0" borderId="0" xfId="0" applyNumberFormat="1" applyFont="1" applyAlignment="1">
      <alignment horizontal="center"/>
    </xf>
    <xf numFmtId="165" fontId="16" fillId="2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5" fontId="0" fillId="0" borderId="0" xfId="0" applyNumberFormat="1"/>
    <xf numFmtId="41" fontId="20" fillId="0" borderId="0" xfId="0" applyNumberFormat="1" applyFont="1" applyFill="1"/>
    <xf numFmtId="165" fontId="21" fillId="0" borderId="0" xfId="0" applyNumberFormat="1" applyFont="1" applyFill="1" applyAlignment="1">
      <alignment horizontal="center"/>
    </xf>
    <xf numFmtId="165" fontId="20" fillId="0" borderId="0" xfId="0" applyNumberFormat="1" applyFont="1" applyFill="1"/>
    <xf numFmtId="0" fontId="20" fillId="0" borderId="0" xfId="0" applyFont="1" applyFill="1"/>
  </cellXfs>
  <cellStyles count="3">
    <cellStyle name="Currency 2 3 10" xfId="2"/>
    <cellStyle name="Normal" xfId="0" builtinId="0"/>
    <cellStyle name="Normal 2" xfId="1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D1D1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D96"/>
  <sheetViews>
    <sheetView tabSelected="1" workbookViewId="0">
      <pane xSplit="4" ySplit="7" topLeftCell="E8" activePane="bottomRight" state="frozen"/>
      <selection pane="topRight" activeCell="F1" sqref="F1"/>
      <selection pane="bottomLeft" activeCell="A7" sqref="A7"/>
      <selection pane="bottomRight" activeCell="E8" sqref="E8"/>
    </sheetView>
  </sheetViews>
  <sheetFormatPr defaultRowHeight="15" outlineLevelCol="1" x14ac:dyDescent="0.25"/>
  <cols>
    <col min="1" max="1" width="1.7109375" style="2" customWidth="1"/>
    <col min="2" max="2" width="40.5703125" bestFit="1" customWidth="1"/>
    <col min="3" max="3" width="0.85546875" customWidth="1"/>
    <col min="4" max="4" width="11.7109375" customWidth="1"/>
    <col min="5" max="5" width="1.7109375" style="7" customWidth="1"/>
    <col min="6" max="78" width="11.7109375" customWidth="1" outlineLevel="1"/>
    <col min="79" max="79" width="3.7109375" customWidth="1"/>
    <col min="80" max="91" width="0.42578125" customWidth="1"/>
    <col min="92" max="92" width="0.42578125" style="7" customWidth="1"/>
    <col min="93" max="104" width="13.28515625" customWidth="1" outlineLevel="1"/>
    <col min="105" max="105" width="3.7109375" customWidth="1"/>
    <col min="106" max="108" width="13.28515625" customWidth="1"/>
  </cols>
  <sheetData>
    <row r="1" spans="1:108" ht="5.0999999999999996" customHeight="1" x14ac:dyDescent="0.25"/>
    <row r="2" spans="1:108" ht="18.75" x14ac:dyDescent="0.3">
      <c r="B2" s="21" t="s">
        <v>41</v>
      </c>
      <c r="F2" s="60" t="s">
        <v>36</v>
      </c>
      <c r="G2" s="60" t="s">
        <v>36</v>
      </c>
      <c r="H2" s="60" t="s">
        <v>36</v>
      </c>
      <c r="I2" s="60" t="s">
        <v>36</v>
      </c>
      <c r="J2" s="60" t="s">
        <v>36</v>
      </c>
      <c r="K2" s="60" t="s">
        <v>36</v>
      </c>
      <c r="L2" s="60" t="s">
        <v>36</v>
      </c>
      <c r="M2" s="60" t="s">
        <v>36</v>
      </c>
      <c r="N2" s="60" t="s">
        <v>36</v>
      </c>
      <c r="O2" s="60" t="s">
        <v>36</v>
      </c>
      <c r="P2" s="60" t="s">
        <v>36</v>
      </c>
      <c r="Q2" s="60" t="s">
        <v>36</v>
      </c>
      <c r="R2" s="60" t="s">
        <v>36</v>
      </c>
      <c r="S2" s="60" t="s">
        <v>36</v>
      </c>
      <c r="T2" s="60" t="s">
        <v>36</v>
      </c>
      <c r="U2" s="60" t="s">
        <v>36</v>
      </c>
      <c r="V2" s="60" t="s">
        <v>36</v>
      </c>
      <c r="W2" s="60" t="s">
        <v>36</v>
      </c>
      <c r="X2" s="60" t="s">
        <v>36</v>
      </c>
      <c r="Y2" s="60" t="s">
        <v>36</v>
      </c>
      <c r="Z2" s="60" t="s">
        <v>36</v>
      </c>
      <c r="AA2" s="60" t="s">
        <v>36</v>
      </c>
      <c r="AB2" s="60" t="s">
        <v>36</v>
      </c>
      <c r="AC2" s="60" t="s">
        <v>36</v>
      </c>
      <c r="AD2" s="60" t="s">
        <v>36</v>
      </c>
      <c r="AE2" s="60" t="s">
        <v>36</v>
      </c>
      <c r="AF2" s="60" t="s">
        <v>36</v>
      </c>
      <c r="AG2" s="60" t="s">
        <v>36</v>
      </c>
      <c r="AH2" s="60" t="s">
        <v>36</v>
      </c>
      <c r="AI2" s="60" t="s">
        <v>36</v>
      </c>
      <c r="AJ2" s="60" t="s">
        <v>36</v>
      </c>
      <c r="AK2" s="60" t="s">
        <v>36</v>
      </c>
      <c r="AL2" s="60" t="s">
        <v>36</v>
      </c>
      <c r="AM2" s="60" t="s">
        <v>36</v>
      </c>
      <c r="AN2" s="60" t="s">
        <v>36</v>
      </c>
      <c r="AO2" s="60" t="s">
        <v>36</v>
      </c>
      <c r="AP2" s="60" t="s">
        <v>36</v>
      </c>
      <c r="AQ2" s="60" t="s">
        <v>36</v>
      </c>
      <c r="AR2" s="60" t="s">
        <v>36</v>
      </c>
      <c r="AS2" s="60" t="s">
        <v>36</v>
      </c>
      <c r="AT2" s="60" t="s">
        <v>36</v>
      </c>
      <c r="AU2" s="60" t="s">
        <v>36</v>
      </c>
      <c r="AV2" s="60" t="s">
        <v>36</v>
      </c>
      <c r="AW2" s="60" t="s">
        <v>36</v>
      </c>
      <c r="AX2" s="60" t="s">
        <v>36</v>
      </c>
      <c r="AY2" s="60" t="s">
        <v>36</v>
      </c>
      <c r="AZ2" s="60" t="s">
        <v>36</v>
      </c>
      <c r="BA2" s="60" t="s">
        <v>36</v>
      </c>
      <c r="BB2" s="60" t="s">
        <v>36</v>
      </c>
      <c r="BC2" s="60" t="s">
        <v>36</v>
      </c>
      <c r="BD2" s="60" t="s">
        <v>36</v>
      </c>
      <c r="BE2" s="60" t="s">
        <v>36</v>
      </c>
      <c r="BF2" s="60" t="s">
        <v>36</v>
      </c>
      <c r="BG2" s="60" t="s">
        <v>36</v>
      </c>
      <c r="BH2" s="60" t="s">
        <v>36</v>
      </c>
      <c r="BI2" s="60" t="s">
        <v>36</v>
      </c>
      <c r="BJ2" s="60" t="s">
        <v>36</v>
      </c>
      <c r="BK2" s="60" t="s">
        <v>36</v>
      </c>
      <c r="BL2" s="60" t="s">
        <v>36</v>
      </c>
      <c r="BM2" s="60" t="s">
        <v>36</v>
      </c>
      <c r="BN2" s="60" t="s">
        <v>36</v>
      </c>
      <c r="BO2" s="60" t="s">
        <v>36</v>
      </c>
      <c r="BP2" s="60" t="s">
        <v>36</v>
      </c>
      <c r="BQ2" s="60" t="s">
        <v>36</v>
      </c>
      <c r="BR2" s="60" t="s">
        <v>36</v>
      </c>
      <c r="BS2" s="60" t="s">
        <v>36</v>
      </c>
      <c r="BT2" s="60" t="s">
        <v>36</v>
      </c>
      <c r="BU2" s="60" t="s">
        <v>36</v>
      </c>
      <c r="BV2" s="60" t="s">
        <v>36</v>
      </c>
      <c r="BW2" s="60" t="s">
        <v>36</v>
      </c>
      <c r="BX2" s="60" t="s">
        <v>36</v>
      </c>
      <c r="BY2" s="60" t="s">
        <v>36</v>
      </c>
      <c r="BZ2" s="60" t="s">
        <v>36</v>
      </c>
      <c r="CO2" s="60" t="s">
        <v>38</v>
      </c>
      <c r="CP2" s="60" t="s">
        <v>38</v>
      </c>
      <c r="CQ2" s="60" t="s">
        <v>38</v>
      </c>
      <c r="CR2" s="60" t="s">
        <v>38</v>
      </c>
      <c r="CS2" s="60" t="s">
        <v>38</v>
      </c>
      <c r="CT2" s="60" t="s">
        <v>38</v>
      </c>
      <c r="CU2" s="60" t="s">
        <v>38</v>
      </c>
      <c r="CV2" s="60" t="s">
        <v>38</v>
      </c>
      <c r="CW2" s="60" t="s">
        <v>38</v>
      </c>
      <c r="CX2" s="60" t="s">
        <v>38</v>
      </c>
      <c r="CY2" s="60" t="s">
        <v>38</v>
      </c>
      <c r="CZ2" s="60" t="s">
        <v>38</v>
      </c>
      <c r="DB2" s="60" t="s">
        <v>39</v>
      </c>
      <c r="DC2" s="60" t="s">
        <v>39</v>
      </c>
      <c r="DD2" s="60" t="s">
        <v>39</v>
      </c>
    </row>
    <row r="3" spans="1:108" ht="5.0999999999999996" customHeight="1" x14ac:dyDescent="0.25"/>
    <row r="4" spans="1:108" s="23" customFormat="1" ht="12" x14ac:dyDescent="0.2">
      <c r="A4" s="22"/>
      <c r="B4" s="23" t="s">
        <v>12</v>
      </c>
      <c r="E4" s="24"/>
      <c r="F4" s="22">
        <f>YEAR(F5)</f>
        <v>2016</v>
      </c>
      <c r="G4" s="22">
        <f>YEAR(G5)</f>
        <v>2017</v>
      </c>
      <c r="H4" s="22">
        <f t="shared" ref="H4:AA4" si="0">YEAR(H5)</f>
        <v>2017</v>
      </c>
      <c r="I4" s="22">
        <f t="shared" si="0"/>
        <v>2017</v>
      </c>
      <c r="J4" s="22">
        <f t="shared" si="0"/>
        <v>2017</v>
      </c>
      <c r="K4" s="22">
        <f t="shared" si="0"/>
        <v>2017</v>
      </c>
      <c r="L4" s="22">
        <f t="shared" si="0"/>
        <v>2017</v>
      </c>
      <c r="M4" s="22">
        <f t="shared" si="0"/>
        <v>2017</v>
      </c>
      <c r="N4" s="22">
        <f t="shared" si="0"/>
        <v>2017</v>
      </c>
      <c r="O4" s="22">
        <f t="shared" si="0"/>
        <v>2017</v>
      </c>
      <c r="P4" s="22">
        <f t="shared" si="0"/>
        <v>2017</v>
      </c>
      <c r="Q4" s="22">
        <f t="shared" si="0"/>
        <v>2017</v>
      </c>
      <c r="R4" s="22">
        <f t="shared" si="0"/>
        <v>2017</v>
      </c>
      <c r="S4" s="22">
        <f t="shared" si="0"/>
        <v>2018</v>
      </c>
      <c r="T4" s="22">
        <f t="shared" si="0"/>
        <v>2018</v>
      </c>
      <c r="U4" s="22">
        <f t="shared" si="0"/>
        <v>2018</v>
      </c>
      <c r="V4" s="22">
        <f t="shared" si="0"/>
        <v>2018</v>
      </c>
      <c r="W4" s="22">
        <f t="shared" si="0"/>
        <v>2018</v>
      </c>
      <c r="X4" s="22">
        <f t="shared" si="0"/>
        <v>2018</v>
      </c>
      <c r="Y4" s="22">
        <f t="shared" si="0"/>
        <v>2018</v>
      </c>
      <c r="Z4" s="22">
        <f t="shared" si="0"/>
        <v>2018</v>
      </c>
      <c r="AA4" s="22">
        <f t="shared" si="0"/>
        <v>2018</v>
      </c>
      <c r="AB4" s="22">
        <f t="shared" ref="AB4" si="1">YEAR(AB5)</f>
        <v>2018</v>
      </c>
      <c r="AC4" s="22">
        <f t="shared" ref="AC4" si="2">YEAR(AC5)</f>
        <v>2018</v>
      </c>
      <c r="AD4" s="22">
        <f t="shared" ref="AD4" si="3">YEAR(AD5)</f>
        <v>2018</v>
      </c>
      <c r="AE4" s="22">
        <f t="shared" ref="AE4" si="4">YEAR(AE5)</f>
        <v>2019</v>
      </c>
      <c r="AF4" s="22">
        <f t="shared" ref="AF4" si="5">YEAR(AF5)</f>
        <v>2019</v>
      </c>
      <c r="AG4" s="22">
        <f t="shared" ref="AG4" si="6">YEAR(AG5)</f>
        <v>2019</v>
      </c>
      <c r="AH4" s="22">
        <f t="shared" ref="AH4" si="7">YEAR(AH5)</f>
        <v>2019</v>
      </c>
      <c r="AI4" s="22">
        <f t="shared" ref="AI4" si="8">YEAR(AI5)</f>
        <v>2019</v>
      </c>
      <c r="AJ4" s="22">
        <f t="shared" ref="AJ4" si="9">YEAR(AJ5)</f>
        <v>2019</v>
      </c>
      <c r="AK4" s="22">
        <f t="shared" ref="AK4" si="10">YEAR(AK5)</f>
        <v>2019</v>
      </c>
      <c r="AL4" s="22">
        <f t="shared" ref="AL4:BZ4" si="11">YEAR(AL5)</f>
        <v>2019</v>
      </c>
      <c r="AM4" s="22">
        <f t="shared" si="11"/>
        <v>2019</v>
      </c>
      <c r="AN4" s="22">
        <f t="shared" si="11"/>
        <v>2019</v>
      </c>
      <c r="AO4" s="22">
        <f t="shared" si="11"/>
        <v>2019</v>
      </c>
      <c r="AP4" s="22">
        <f t="shared" si="11"/>
        <v>2019</v>
      </c>
      <c r="AQ4" s="22">
        <f t="shared" si="11"/>
        <v>2020</v>
      </c>
      <c r="AR4" s="22">
        <f t="shared" si="11"/>
        <v>2020</v>
      </c>
      <c r="AS4" s="22">
        <f t="shared" si="11"/>
        <v>2020</v>
      </c>
      <c r="AT4" s="22">
        <f t="shared" si="11"/>
        <v>2020</v>
      </c>
      <c r="AU4" s="22">
        <f t="shared" si="11"/>
        <v>2020</v>
      </c>
      <c r="AV4" s="22">
        <f t="shared" si="11"/>
        <v>2020</v>
      </c>
      <c r="AW4" s="22">
        <f t="shared" si="11"/>
        <v>2020</v>
      </c>
      <c r="AX4" s="22">
        <f t="shared" si="11"/>
        <v>2020</v>
      </c>
      <c r="AY4" s="22">
        <f t="shared" si="11"/>
        <v>2020</v>
      </c>
      <c r="AZ4" s="22">
        <f t="shared" si="11"/>
        <v>2020</v>
      </c>
      <c r="BA4" s="22">
        <f t="shared" si="11"/>
        <v>2020</v>
      </c>
      <c r="BB4" s="22">
        <f t="shared" si="11"/>
        <v>2020</v>
      </c>
      <c r="BC4" s="22">
        <f t="shared" si="11"/>
        <v>2021</v>
      </c>
      <c r="BD4" s="22">
        <f t="shared" si="11"/>
        <v>2021</v>
      </c>
      <c r="BE4" s="22">
        <f t="shared" si="11"/>
        <v>2021</v>
      </c>
      <c r="BF4" s="22">
        <f t="shared" si="11"/>
        <v>2021</v>
      </c>
      <c r="BG4" s="22">
        <f t="shared" si="11"/>
        <v>2021</v>
      </c>
      <c r="BH4" s="22">
        <f t="shared" si="11"/>
        <v>2021</v>
      </c>
      <c r="BI4" s="22">
        <f t="shared" si="11"/>
        <v>2021</v>
      </c>
      <c r="BJ4" s="22">
        <f t="shared" si="11"/>
        <v>2021</v>
      </c>
      <c r="BK4" s="22">
        <f t="shared" si="11"/>
        <v>2021</v>
      </c>
      <c r="BL4" s="22">
        <f t="shared" si="11"/>
        <v>2021</v>
      </c>
      <c r="BM4" s="22">
        <f t="shared" si="11"/>
        <v>2021</v>
      </c>
      <c r="BN4" s="22">
        <f t="shared" si="11"/>
        <v>2021</v>
      </c>
      <c r="BO4" s="22">
        <f t="shared" si="11"/>
        <v>2022</v>
      </c>
      <c r="BP4" s="22">
        <f t="shared" si="11"/>
        <v>2022</v>
      </c>
      <c r="BQ4" s="22">
        <f t="shared" si="11"/>
        <v>2022</v>
      </c>
      <c r="BR4" s="22">
        <f t="shared" si="11"/>
        <v>2022</v>
      </c>
      <c r="BS4" s="22">
        <f t="shared" si="11"/>
        <v>2022</v>
      </c>
      <c r="BT4" s="22">
        <f t="shared" si="11"/>
        <v>2022</v>
      </c>
      <c r="BU4" s="22">
        <f t="shared" si="11"/>
        <v>2022</v>
      </c>
      <c r="BV4" s="22">
        <f t="shared" si="11"/>
        <v>2022</v>
      </c>
      <c r="BW4" s="22">
        <f t="shared" si="11"/>
        <v>2022</v>
      </c>
      <c r="BX4" s="22">
        <f t="shared" si="11"/>
        <v>2022</v>
      </c>
      <c r="BY4" s="22">
        <f t="shared" si="11"/>
        <v>2022</v>
      </c>
      <c r="BZ4" s="22">
        <f t="shared" si="11"/>
        <v>2022</v>
      </c>
      <c r="CN4" s="24"/>
      <c r="CO4" s="48">
        <v>2017</v>
      </c>
      <c r="CP4" s="22">
        <f>IF(CO7=12,CO4+1,CO4)</f>
        <v>2017</v>
      </c>
      <c r="CQ4" s="22">
        <f t="shared" ref="CQ4:CZ4" si="12">IF(CP7=12,CP4+1,CP4)</f>
        <v>2017</v>
      </c>
      <c r="CR4" s="22">
        <f t="shared" si="12"/>
        <v>2017</v>
      </c>
      <c r="CS4" s="22">
        <f t="shared" si="12"/>
        <v>2018</v>
      </c>
      <c r="CT4" s="22">
        <f t="shared" si="12"/>
        <v>2018</v>
      </c>
      <c r="CU4" s="22">
        <f t="shared" si="12"/>
        <v>2018</v>
      </c>
      <c r="CV4" s="22">
        <f t="shared" si="12"/>
        <v>2018</v>
      </c>
      <c r="CW4" s="22">
        <f t="shared" si="12"/>
        <v>2019</v>
      </c>
      <c r="CX4" s="22">
        <f t="shared" si="12"/>
        <v>2019</v>
      </c>
      <c r="CY4" s="22">
        <f t="shared" si="12"/>
        <v>2019</v>
      </c>
      <c r="CZ4" s="22">
        <f t="shared" si="12"/>
        <v>2019</v>
      </c>
      <c r="DB4" s="48">
        <v>2017</v>
      </c>
      <c r="DC4" s="22">
        <f>DB4+1</f>
        <v>2018</v>
      </c>
      <c r="DD4" s="22">
        <f>DC4+1</f>
        <v>2019</v>
      </c>
    </row>
    <row r="5" spans="1:108" s="23" customFormat="1" ht="12" x14ac:dyDescent="0.2">
      <c r="A5" s="22"/>
      <c r="B5" s="23" t="s">
        <v>13</v>
      </c>
      <c r="E5" s="24"/>
      <c r="F5" s="46">
        <v>42735</v>
      </c>
      <c r="G5" s="25">
        <f>EOMONTH(F5+1,0)</f>
        <v>42766</v>
      </c>
      <c r="H5" s="25">
        <f t="shared" ref="H5:AA5" si="13">EOMONTH(G5+1,0)</f>
        <v>42794</v>
      </c>
      <c r="I5" s="25">
        <f t="shared" si="13"/>
        <v>42825</v>
      </c>
      <c r="J5" s="25">
        <f t="shared" si="13"/>
        <v>42855</v>
      </c>
      <c r="K5" s="25">
        <f t="shared" si="13"/>
        <v>42886</v>
      </c>
      <c r="L5" s="25">
        <f t="shared" si="13"/>
        <v>42916</v>
      </c>
      <c r="M5" s="25">
        <f t="shared" si="13"/>
        <v>42947</v>
      </c>
      <c r="N5" s="25">
        <f t="shared" si="13"/>
        <v>42978</v>
      </c>
      <c r="O5" s="25">
        <f t="shared" si="13"/>
        <v>43008</v>
      </c>
      <c r="P5" s="25">
        <f t="shared" si="13"/>
        <v>43039</v>
      </c>
      <c r="Q5" s="25">
        <f t="shared" si="13"/>
        <v>43069</v>
      </c>
      <c r="R5" s="25">
        <f t="shared" si="13"/>
        <v>43100</v>
      </c>
      <c r="S5" s="25">
        <f t="shared" si="13"/>
        <v>43131</v>
      </c>
      <c r="T5" s="25">
        <f t="shared" si="13"/>
        <v>43159</v>
      </c>
      <c r="U5" s="25">
        <f t="shared" si="13"/>
        <v>43190</v>
      </c>
      <c r="V5" s="25">
        <f t="shared" si="13"/>
        <v>43220</v>
      </c>
      <c r="W5" s="25">
        <f t="shared" si="13"/>
        <v>43251</v>
      </c>
      <c r="X5" s="25">
        <f t="shared" si="13"/>
        <v>43281</v>
      </c>
      <c r="Y5" s="25">
        <f t="shared" si="13"/>
        <v>43312</v>
      </c>
      <c r="Z5" s="25">
        <f t="shared" si="13"/>
        <v>43343</v>
      </c>
      <c r="AA5" s="25">
        <f t="shared" si="13"/>
        <v>43373</v>
      </c>
      <c r="AB5" s="25">
        <f t="shared" ref="AB5:AK5" si="14">EOMONTH(AA5+1,0)</f>
        <v>43404</v>
      </c>
      <c r="AC5" s="25">
        <f t="shared" si="14"/>
        <v>43434</v>
      </c>
      <c r="AD5" s="25">
        <f t="shared" si="14"/>
        <v>43465</v>
      </c>
      <c r="AE5" s="25">
        <f t="shared" si="14"/>
        <v>43496</v>
      </c>
      <c r="AF5" s="25">
        <f t="shared" si="14"/>
        <v>43524</v>
      </c>
      <c r="AG5" s="25">
        <f t="shared" si="14"/>
        <v>43555</v>
      </c>
      <c r="AH5" s="25">
        <f t="shared" si="14"/>
        <v>43585</v>
      </c>
      <c r="AI5" s="25">
        <f t="shared" si="14"/>
        <v>43616</v>
      </c>
      <c r="AJ5" s="25">
        <f t="shared" si="14"/>
        <v>43646</v>
      </c>
      <c r="AK5" s="25">
        <f t="shared" si="14"/>
        <v>43677</v>
      </c>
      <c r="AL5" s="25">
        <f t="shared" ref="AL5" si="15">EOMONTH(AK5+1,0)</f>
        <v>43708</v>
      </c>
      <c r="AM5" s="25">
        <f t="shared" ref="AM5" si="16">EOMONTH(AL5+1,0)</f>
        <v>43738</v>
      </c>
      <c r="AN5" s="25">
        <f t="shared" ref="AN5" si="17">EOMONTH(AM5+1,0)</f>
        <v>43769</v>
      </c>
      <c r="AO5" s="25">
        <f t="shared" ref="AO5" si="18">EOMONTH(AN5+1,0)</f>
        <v>43799</v>
      </c>
      <c r="AP5" s="25">
        <f t="shared" ref="AP5" si="19">EOMONTH(AO5+1,0)</f>
        <v>43830</v>
      </c>
      <c r="AQ5" s="25">
        <f t="shared" ref="AQ5" si="20">EOMONTH(AP5+1,0)</f>
        <v>43861</v>
      </c>
      <c r="AR5" s="25">
        <f t="shared" ref="AR5" si="21">EOMONTH(AQ5+1,0)</f>
        <v>43890</v>
      </c>
      <c r="AS5" s="25">
        <f t="shared" ref="AS5" si="22">EOMONTH(AR5+1,0)</f>
        <v>43921</v>
      </c>
      <c r="AT5" s="25">
        <f t="shared" ref="AT5" si="23">EOMONTH(AS5+1,0)</f>
        <v>43951</v>
      </c>
      <c r="AU5" s="25">
        <f t="shared" ref="AU5" si="24">EOMONTH(AT5+1,0)</f>
        <v>43982</v>
      </c>
      <c r="AV5" s="25">
        <f t="shared" ref="AV5" si="25">EOMONTH(AU5+1,0)</f>
        <v>44012</v>
      </c>
      <c r="AW5" s="25">
        <f t="shared" ref="AW5" si="26">EOMONTH(AV5+1,0)</f>
        <v>44043</v>
      </c>
      <c r="AX5" s="25">
        <f t="shared" ref="AX5" si="27">EOMONTH(AW5+1,0)</f>
        <v>44074</v>
      </c>
      <c r="AY5" s="25">
        <f t="shared" ref="AY5" si="28">EOMONTH(AX5+1,0)</f>
        <v>44104</v>
      </c>
      <c r="AZ5" s="25">
        <f t="shared" ref="AZ5" si="29">EOMONTH(AY5+1,0)</f>
        <v>44135</v>
      </c>
      <c r="BA5" s="25">
        <f t="shared" ref="BA5" si="30">EOMONTH(AZ5+1,0)</f>
        <v>44165</v>
      </c>
      <c r="BB5" s="25">
        <f t="shared" ref="BB5" si="31">EOMONTH(BA5+1,0)</f>
        <v>44196</v>
      </c>
      <c r="BC5" s="25">
        <f t="shared" ref="BC5" si="32">EOMONTH(BB5+1,0)</f>
        <v>44227</v>
      </c>
      <c r="BD5" s="25">
        <f t="shared" ref="BD5" si="33">EOMONTH(BC5+1,0)</f>
        <v>44255</v>
      </c>
      <c r="BE5" s="25">
        <f t="shared" ref="BE5" si="34">EOMONTH(BD5+1,0)</f>
        <v>44286</v>
      </c>
      <c r="BF5" s="25">
        <f t="shared" ref="BF5" si="35">EOMONTH(BE5+1,0)</f>
        <v>44316</v>
      </c>
      <c r="BG5" s="25">
        <f t="shared" ref="BG5" si="36">EOMONTH(BF5+1,0)</f>
        <v>44347</v>
      </c>
      <c r="BH5" s="25">
        <f t="shared" ref="BH5" si="37">EOMONTH(BG5+1,0)</f>
        <v>44377</v>
      </c>
      <c r="BI5" s="25">
        <f t="shared" ref="BI5" si="38">EOMONTH(BH5+1,0)</f>
        <v>44408</v>
      </c>
      <c r="BJ5" s="25">
        <f t="shared" ref="BJ5" si="39">EOMONTH(BI5+1,0)</f>
        <v>44439</v>
      </c>
      <c r="BK5" s="25">
        <f t="shared" ref="BK5" si="40">EOMONTH(BJ5+1,0)</f>
        <v>44469</v>
      </c>
      <c r="BL5" s="25">
        <f t="shared" ref="BL5" si="41">EOMONTH(BK5+1,0)</f>
        <v>44500</v>
      </c>
      <c r="BM5" s="25">
        <f t="shared" ref="BM5" si="42">EOMONTH(BL5+1,0)</f>
        <v>44530</v>
      </c>
      <c r="BN5" s="25">
        <f t="shared" ref="BN5" si="43">EOMONTH(BM5+1,0)</f>
        <v>44561</v>
      </c>
      <c r="BO5" s="25">
        <f t="shared" ref="BO5" si="44">EOMONTH(BN5+1,0)</f>
        <v>44592</v>
      </c>
      <c r="BP5" s="25">
        <f t="shared" ref="BP5" si="45">EOMONTH(BO5+1,0)</f>
        <v>44620</v>
      </c>
      <c r="BQ5" s="25">
        <f t="shared" ref="BQ5" si="46">EOMONTH(BP5+1,0)</f>
        <v>44651</v>
      </c>
      <c r="BR5" s="25">
        <f t="shared" ref="BR5" si="47">EOMONTH(BQ5+1,0)</f>
        <v>44681</v>
      </c>
      <c r="BS5" s="25">
        <f t="shared" ref="BS5" si="48">EOMONTH(BR5+1,0)</f>
        <v>44712</v>
      </c>
      <c r="BT5" s="25">
        <f t="shared" ref="BT5" si="49">EOMONTH(BS5+1,0)</f>
        <v>44742</v>
      </c>
      <c r="BU5" s="25">
        <f t="shared" ref="BU5" si="50">EOMONTH(BT5+1,0)</f>
        <v>44773</v>
      </c>
      <c r="BV5" s="25">
        <f t="shared" ref="BV5" si="51">EOMONTH(BU5+1,0)</f>
        <v>44804</v>
      </c>
      <c r="BW5" s="25">
        <f t="shared" ref="BW5" si="52">EOMONTH(BV5+1,0)</f>
        <v>44834</v>
      </c>
      <c r="BX5" s="25">
        <f t="shared" ref="BX5" si="53">EOMONTH(BW5+1,0)</f>
        <v>44865</v>
      </c>
      <c r="BY5" s="25">
        <f t="shared" ref="BY5" si="54">EOMONTH(BX5+1,0)</f>
        <v>44895</v>
      </c>
      <c r="BZ5" s="25">
        <f t="shared" ref="BZ5" si="55">EOMONTH(BY5+1,0)</f>
        <v>44926</v>
      </c>
      <c r="CN5" s="24"/>
      <c r="CO5" s="25">
        <f t="shared" ref="CO5:DD5" si="56">INDEX($F5:$BZ5,MATCH(CO$6,$F$6:$BZ$6,0))</f>
        <v>42825</v>
      </c>
      <c r="CP5" s="25">
        <f t="shared" si="56"/>
        <v>42916</v>
      </c>
      <c r="CQ5" s="25">
        <f t="shared" si="56"/>
        <v>43008</v>
      </c>
      <c r="CR5" s="25">
        <f t="shared" si="56"/>
        <v>43100</v>
      </c>
      <c r="CS5" s="25">
        <f t="shared" si="56"/>
        <v>43190</v>
      </c>
      <c r="CT5" s="25">
        <f t="shared" si="56"/>
        <v>43281</v>
      </c>
      <c r="CU5" s="25">
        <f t="shared" si="56"/>
        <v>43373</v>
      </c>
      <c r="CV5" s="25">
        <f t="shared" si="56"/>
        <v>43465</v>
      </c>
      <c r="CW5" s="25">
        <f t="shared" si="56"/>
        <v>43555</v>
      </c>
      <c r="CX5" s="25">
        <f t="shared" si="56"/>
        <v>43646</v>
      </c>
      <c r="CY5" s="25">
        <f t="shared" si="56"/>
        <v>43738</v>
      </c>
      <c r="CZ5" s="25">
        <f t="shared" si="56"/>
        <v>43830</v>
      </c>
      <c r="DB5" s="25">
        <f t="shared" si="56"/>
        <v>43100</v>
      </c>
      <c r="DC5" s="25">
        <f t="shared" si="56"/>
        <v>43465</v>
      </c>
      <c r="DD5" s="25">
        <f t="shared" si="56"/>
        <v>43830</v>
      </c>
    </row>
    <row r="6" spans="1:108" s="23" customFormat="1" ht="12" x14ac:dyDescent="0.2">
      <c r="A6" s="22"/>
      <c r="B6" s="23" t="s">
        <v>26</v>
      </c>
      <c r="E6" s="24"/>
      <c r="F6" s="36" t="str">
        <f>CONCATENATE(F7,F4)</f>
        <v>122016</v>
      </c>
      <c r="G6" s="36" t="str">
        <f t="shared" ref="G6:AL6" si="57">CONCATENATE(G7,G4)</f>
        <v>12017</v>
      </c>
      <c r="H6" s="36" t="str">
        <f t="shared" si="57"/>
        <v>22017</v>
      </c>
      <c r="I6" s="36" t="str">
        <f t="shared" si="57"/>
        <v>32017</v>
      </c>
      <c r="J6" s="36" t="str">
        <f t="shared" si="57"/>
        <v>42017</v>
      </c>
      <c r="K6" s="36" t="str">
        <f t="shared" si="57"/>
        <v>52017</v>
      </c>
      <c r="L6" s="36" t="str">
        <f t="shared" si="57"/>
        <v>62017</v>
      </c>
      <c r="M6" s="36" t="str">
        <f t="shared" si="57"/>
        <v>72017</v>
      </c>
      <c r="N6" s="36" t="str">
        <f t="shared" si="57"/>
        <v>82017</v>
      </c>
      <c r="O6" s="36" t="str">
        <f t="shared" si="57"/>
        <v>92017</v>
      </c>
      <c r="P6" s="36" t="str">
        <f t="shared" si="57"/>
        <v>102017</v>
      </c>
      <c r="Q6" s="36" t="str">
        <f t="shared" si="57"/>
        <v>112017</v>
      </c>
      <c r="R6" s="36" t="str">
        <f t="shared" si="57"/>
        <v>122017</v>
      </c>
      <c r="S6" s="36" t="str">
        <f t="shared" si="57"/>
        <v>12018</v>
      </c>
      <c r="T6" s="36" t="str">
        <f t="shared" si="57"/>
        <v>22018</v>
      </c>
      <c r="U6" s="36" t="str">
        <f t="shared" si="57"/>
        <v>32018</v>
      </c>
      <c r="V6" s="36" t="str">
        <f t="shared" si="57"/>
        <v>42018</v>
      </c>
      <c r="W6" s="36" t="str">
        <f t="shared" si="57"/>
        <v>52018</v>
      </c>
      <c r="X6" s="36" t="str">
        <f t="shared" si="57"/>
        <v>62018</v>
      </c>
      <c r="Y6" s="36" t="str">
        <f t="shared" si="57"/>
        <v>72018</v>
      </c>
      <c r="Z6" s="36" t="str">
        <f t="shared" si="57"/>
        <v>82018</v>
      </c>
      <c r="AA6" s="36" t="str">
        <f t="shared" si="57"/>
        <v>92018</v>
      </c>
      <c r="AB6" s="36" t="str">
        <f t="shared" si="57"/>
        <v>102018</v>
      </c>
      <c r="AC6" s="36" t="str">
        <f t="shared" si="57"/>
        <v>112018</v>
      </c>
      <c r="AD6" s="36" t="str">
        <f t="shared" si="57"/>
        <v>122018</v>
      </c>
      <c r="AE6" s="36" t="str">
        <f t="shared" si="57"/>
        <v>12019</v>
      </c>
      <c r="AF6" s="36" t="str">
        <f t="shared" si="57"/>
        <v>22019</v>
      </c>
      <c r="AG6" s="36" t="str">
        <f t="shared" si="57"/>
        <v>32019</v>
      </c>
      <c r="AH6" s="36" t="str">
        <f t="shared" si="57"/>
        <v>42019</v>
      </c>
      <c r="AI6" s="36" t="str">
        <f t="shared" si="57"/>
        <v>52019</v>
      </c>
      <c r="AJ6" s="36" t="str">
        <f t="shared" si="57"/>
        <v>62019</v>
      </c>
      <c r="AK6" s="36" t="str">
        <f t="shared" si="57"/>
        <v>72019</v>
      </c>
      <c r="AL6" s="36" t="str">
        <f t="shared" si="57"/>
        <v>82019</v>
      </c>
      <c r="AM6" s="36" t="str">
        <f t="shared" ref="AM6:AO6" si="58">CONCATENATE(AM7,AM4)</f>
        <v>92019</v>
      </c>
      <c r="AN6" s="36" t="str">
        <f t="shared" si="58"/>
        <v>102019</v>
      </c>
      <c r="AO6" s="36" t="str">
        <f t="shared" si="58"/>
        <v>112019</v>
      </c>
      <c r="AP6" s="36" t="str">
        <f t="shared" ref="AP6:BL6" si="59">CONCATENATE(AP7,AP4)</f>
        <v>122019</v>
      </c>
      <c r="AQ6" s="36" t="str">
        <f t="shared" si="59"/>
        <v>12020</v>
      </c>
      <c r="AR6" s="36" t="str">
        <f t="shared" si="59"/>
        <v>22020</v>
      </c>
      <c r="AS6" s="36" t="str">
        <f t="shared" si="59"/>
        <v>32020</v>
      </c>
      <c r="AT6" s="36" t="str">
        <f t="shared" si="59"/>
        <v>42020</v>
      </c>
      <c r="AU6" s="36" t="str">
        <f t="shared" si="59"/>
        <v>52020</v>
      </c>
      <c r="AV6" s="36" t="str">
        <f t="shared" si="59"/>
        <v>62020</v>
      </c>
      <c r="AW6" s="36" t="str">
        <f t="shared" si="59"/>
        <v>72020</v>
      </c>
      <c r="AX6" s="36" t="str">
        <f t="shared" si="59"/>
        <v>82020</v>
      </c>
      <c r="AY6" s="36" t="str">
        <f t="shared" si="59"/>
        <v>92020</v>
      </c>
      <c r="AZ6" s="36" t="str">
        <f t="shared" si="59"/>
        <v>102020</v>
      </c>
      <c r="BA6" s="36" t="str">
        <f t="shared" si="59"/>
        <v>112020</v>
      </c>
      <c r="BB6" s="36" t="str">
        <f t="shared" si="59"/>
        <v>122020</v>
      </c>
      <c r="BC6" s="36" t="str">
        <f t="shared" si="59"/>
        <v>12021</v>
      </c>
      <c r="BD6" s="36" t="str">
        <f t="shared" si="59"/>
        <v>22021</v>
      </c>
      <c r="BE6" s="36" t="str">
        <f t="shared" si="59"/>
        <v>32021</v>
      </c>
      <c r="BF6" s="36" t="str">
        <f t="shared" si="59"/>
        <v>42021</v>
      </c>
      <c r="BG6" s="36" t="str">
        <f t="shared" si="59"/>
        <v>52021</v>
      </c>
      <c r="BH6" s="36" t="str">
        <f t="shared" si="59"/>
        <v>62021</v>
      </c>
      <c r="BI6" s="36" t="str">
        <f t="shared" si="59"/>
        <v>72021</v>
      </c>
      <c r="BJ6" s="36" t="str">
        <f t="shared" si="59"/>
        <v>82021</v>
      </c>
      <c r="BK6" s="36" t="str">
        <f t="shared" si="59"/>
        <v>92021</v>
      </c>
      <c r="BL6" s="36" t="str">
        <f t="shared" si="59"/>
        <v>102021</v>
      </c>
      <c r="BM6" s="36" t="str">
        <f t="shared" ref="BM6:BW6" si="60">CONCATENATE(BM7,BM4)</f>
        <v>112021</v>
      </c>
      <c r="BN6" s="36" t="str">
        <f t="shared" si="60"/>
        <v>122021</v>
      </c>
      <c r="BO6" s="36" t="str">
        <f t="shared" si="60"/>
        <v>12022</v>
      </c>
      <c r="BP6" s="36" t="str">
        <f t="shared" si="60"/>
        <v>22022</v>
      </c>
      <c r="BQ6" s="36" t="str">
        <f t="shared" si="60"/>
        <v>32022</v>
      </c>
      <c r="BR6" s="36" t="str">
        <f t="shared" si="60"/>
        <v>42022</v>
      </c>
      <c r="BS6" s="36" t="str">
        <f t="shared" si="60"/>
        <v>52022</v>
      </c>
      <c r="BT6" s="36" t="str">
        <f t="shared" si="60"/>
        <v>62022</v>
      </c>
      <c r="BU6" s="36" t="str">
        <f t="shared" si="60"/>
        <v>72022</v>
      </c>
      <c r="BV6" s="36" t="str">
        <f t="shared" si="60"/>
        <v>82022</v>
      </c>
      <c r="BW6" s="36" t="str">
        <f t="shared" si="60"/>
        <v>92022</v>
      </c>
      <c r="BX6" s="36" t="str">
        <f t="shared" ref="BX6:BZ6" si="61">CONCATENATE(BX7,BX4)</f>
        <v>102022</v>
      </c>
      <c r="BY6" s="36" t="str">
        <f t="shared" si="61"/>
        <v>112022</v>
      </c>
      <c r="BZ6" s="36" t="str">
        <f t="shared" si="61"/>
        <v>122022</v>
      </c>
      <c r="CN6" s="24"/>
      <c r="CO6" s="36" t="str">
        <f t="shared" ref="CO6" si="62">CONCATENATE(CO7,CO4)</f>
        <v>32017</v>
      </c>
      <c r="CP6" s="36" t="str">
        <f t="shared" ref="CP6" si="63">CONCATENATE(CP7,CP4)</f>
        <v>62017</v>
      </c>
      <c r="CQ6" s="36" t="str">
        <f t="shared" ref="CQ6" si="64">CONCATENATE(CQ7,CQ4)</f>
        <v>92017</v>
      </c>
      <c r="CR6" s="36" t="str">
        <f t="shared" ref="CR6" si="65">CONCATENATE(CR7,CR4)</f>
        <v>122017</v>
      </c>
      <c r="CS6" s="36" t="str">
        <f t="shared" ref="CS6" si="66">CONCATENATE(CS7,CS4)</f>
        <v>32018</v>
      </c>
      <c r="CT6" s="36" t="str">
        <f t="shared" ref="CT6" si="67">CONCATENATE(CT7,CT4)</f>
        <v>62018</v>
      </c>
      <c r="CU6" s="36" t="str">
        <f t="shared" ref="CU6" si="68">CONCATENATE(CU7,CU4)</f>
        <v>92018</v>
      </c>
      <c r="CV6" s="36" t="str">
        <f t="shared" ref="CV6:CZ6" si="69">CONCATENATE(CV7,CV4)</f>
        <v>122018</v>
      </c>
      <c r="CW6" s="36" t="str">
        <f t="shared" si="69"/>
        <v>32019</v>
      </c>
      <c r="CX6" s="36" t="str">
        <f t="shared" si="69"/>
        <v>62019</v>
      </c>
      <c r="CY6" s="36" t="str">
        <f t="shared" si="69"/>
        <v>92019</v>
      </c>
      <c r="CZ6" s="36" t="str">
        <f t="shared" si="69"/>
        <v>122019</v>
      </c>
      <c r="DB6" s="36" t="str">
        <f t="shared" ref="DB6:DC6" si="70">CONCATENATE(DB7,DB4)</f>
        <v>122017</v>
      </c>
      <c r="DC6" s="36" t="str">
        <f t="shared" si="70"/>
        <v>122018</v>
      </c>
      <c r="DD6" s="36" t="str">
        <f t="shared" ref="DD6" si="71">CONCATENATE(DD7,DD4)</f>
        <v>122019</v>
      </c>
    </row>
    <row r="7" spans="1:108" s="23" customFormat="1" ht="12" x14ac:dyDescent="0.2">
      <c r="A7" s="22"/>
      <c r="B7" s="23" t="s">
        <v>14</v>
      </c>
      <c r="E7" s="24"/>
      <c r="F7" s="26">
        <f>MONTH(F5)</f>
        <v>12</v>
      </c>
      <c r="G7" s="26">
        <f t="shared" ref="G7:AL7" si="72">MONTH(G5)</f>
        <v>1</v>
      </c>
      <c r="H7" s="26">
        <f t="shared" si="72"/>
        <v>2</v>
      </c>
      <c r="I7" s="26">
        <f t="shared" si="72"/>
        <v>3</v>
      </c>
      <c r="J7" s="26">
        <f t="shared" si="72"/>
        <v>4</v>
      </c>
      <c r="K7" s="26">
        <f t="shared" si="72"/>
        <v>5</v>
      </c>
      <c r="L7" s="26">
        <f t="shared" si="72"/>
        <v>6</v>
      </c>
      <c r="M7" s="26">
        <f t="shared" si="72"/>
        <v>7</v>
      </c>
      <c r="N7" s="26">
        <f t="shared" si="72"/>
        <v>8</v>
      </c>
      <c r="O7" s="26">
        <f t="shared" si="72"/>
        <v>9</v>
      </c>
      <c r="P7" s="26">
        <f t="shared" si="72"/>
        <v>10</v>
      </c>
      <c r="Q7" s="26">
        <f t="shared" si="72"/>
        <v>11</v>
      </c>
      <c r="R7" s="26">
        <f t="shared" si="72"/>
        <v>12</v>
      </c>
      <c r="S7" s="26">
        <f t="shared" si="72"/>
        <v>1</v>
      </c>
      <c r="T7" s="26">
        <f t="shared" si="72"/>
        <v>2</v>
      </c>
      <c r="U7" s="26">
        <f t="shared" si="72"/>
        <v>3</v>
      </c>
      <c r="V7" s="26">
        <f t="shared" si="72"/>
        <v>4</v>
      </c>
      <c r="W7" s="26">
        <f t="shared" si="72"/>
        <v>5</v>
      </c>
      <c r="X7" s="26">
        <f t="shared" si="72"/>
        <v>6</v>
      </c>
      <c r="Y7" s="26">
        <f t="shared" si="72"/>
        <v>7</v>
      </c>
      <c r="Z7" s="26">
        <f t="shared" si="72"/>
        <v>8</v>
      </c>
      <c r="AA7" s="26">
        <f t="shared" si="72"/>
        <v>9</v>
      </c>
      <c r="AB7" s="26">
        <f t="shared" si="72"/>
        <v>10</v>
      </c>
      <c r="AC7" s="26">
        <f t="shared" si="72"/>
        <v>11</v>
      </c>
      <c r="AD7" s="26">
        <f t="shared" si="72"/>
        <v>12</v>
      </c>
      <c r="AE7" s="26">
        <f t="shared" si="72"/>
        <v>1</v>
      </c>
      <c r="AF7" s="26">
        <f t="shared" si="72"/>
        <v>2</v>
      </c>
      <c r="AG7" s="26">
        <f t="shared" si="72"/>
        <v>3</v>
      </c>
      <c r="AH7" s="26">
        <f t="shared" si="72"/>
        <v>4</v>
      </c>
      <c r="AI7" s="26">
        <f t="shared" si="72"/>
        <v>5</v>
      </c>
      <c r="AJ7" s="26">
        <f t="shared" si="72"/>
        <v>6</v>
      </c>
      <c r="AK7" s="26">
        <f t="shared" si="72"/>
        <v>7</v>
      </c>
      <c r="AL7" s="26">
        <f t="shared" si="72"/>
        <v>8</v>
      </c>
      <c r="AM7" s="26">
        <f t="shared" ref="AM7:AO7" si="73">MONTH(AM5)</f>
        <v>9</v>
      </c>
      <c r="AN7" s="26">
        <f t="shared" si="73"/>
        <v>10</v>
      </c>
      <c r="AO7" s="26">
        <f t="shared" si="73"/>
        <v>11</v>
      </c>
      <c r="AP7" s="26">
        <f t="shared" ref="AP7:BL7" si="74">MONTH(AP5)</f>
        <v>12</v>
      </c>
      <c r="AQ7" s="26">
        <f t="shared" si="74"/>
        <v>1</v>
      </c>
      <c r="AR7" s="26">
        <f t="shared" si="74"/>
        <v>2</v>
      </c>
      <c r="AS7" s="26">
        <f t="shared" si="74"/>
        <v>3</v>
      </c>
      <c r="AT7" s="26">
        <f t="shared" si="74"/>
        <v>4</v>
      </c>
      <c r="AU7" s="26">
        <f t="shared" si="74"/>
        <v>5</v>
      </c>
      <c r="AV7" s="26">
        <f t="shared" si="74"/>
        <v>6</v>
      </c>
      <c r="AW7" s="26">
        <f t="shared" si="74"/>
        <v>7</v>
      </c>
      <c r="AX7" s="26">
        <f t="shared" si="74"/>
        <v>8</v>
      </c>
      <c r="AY7" s="26">
        <f t="shared" si="74"/>
        <v>9</v>
      </c>
      <c r="AZ7" s="26">
        <f t="shared" si="74"/>
        <v>10</v>
      </c>
      <c r="BA7" s="26">
        <f t="shared" si="74"/>
        <v>11</v>
      </c>
      <c r="BB7" s="26">
        <f t="shared" si="74"/>
        <v>12</v>
      </c>
      <c r="BC7" s="26">
        <f t="shared" si="74"/>
        <v>1</v>
      </c>
      <c r="BD7" s="26">
        <f t="shared" si="74"/>
        <v>2</v>
      </c>
      <c r="BE7" s="26">
        <f t="shared" si="74"/>
        <v>3</v>
      </c>
      <c r="BF7" s="26">
        <f t="shared" si="74"/>
        <v>4</v>
      </c>
      <c r="BG7" s="26">
        <f t="shared" si="74"/>
        <v>5</v>
      </c>
      <c r="BH7" s="26">
        <f t="shared" si="74"/>
        <v>6</v>
      </c>
      <c r="BI7" s="26">
        <f t="shared" si="74"/>
        <v>7</v>
      </c>
      <c r="BJ7" s="26">
        <f t="shared" si="74"/>
        <v>8</v>
      </c>
      <c r="BK7" s="26">
        <f t="shared" si="74"/>
        <v>9</v>
      </c>
      <c r="BL7" s="26">
        <f t="shared" si="74"/>
        <v>10</v>
      </c>
      <c r="BM7" s="26">
        <f t="shared" ref="BM7:BW7" si="75">MONTH(BM5)</f>
        <v>11</v>
      </c>
      <c r="BN7" s="26">
        <f t="shared" si="75"/>
        <v>12</v>
      </c>
      <c r="BO7" s="26">
        <f t="shared" si="75"/>
        <v>1</v>
      </c>
      <c r="BP7" s="26">
        <f t="shared" si="75"/>
        <v>2</v>
      </c>
      <c r="BQ7" s="26">
        <f t="shared" si="75"/>
        <v>3</v>
      </c>
      <c r="BR7" s="26">
        <f t="shared" si="75"/>
        <v>4</v>
      </c>
      <c r="BS7" s="26">
        <f t="shared" si="75"/>
        <v>5</v>
      </c>
      <c r="BT7" s="26">
        <f t="shared" si="75"/>
        <v>6</v>
      </c>
      <c r="BU7" s="26">
        <f t="shared" si="75"/>
        <v>7</v>
      </c>
      <c r="BV7" s="26">
        <f t="shared" si="75"/>
        <v>8</v>
      </c>
      <c r="BW7" s="26">
        <f t="shared" si="75"/>
        <v>9</v>
      </c>
      <c r="BX7" s="26">
        <f t="shared" ref="BX7:BZ7" si="76">MONTH(BX5)</f>
        <v>10</v>
      </c>
      <c r="BY7" s="26">
        <f t="shared" si="76"/>
        <v>11</v>
      </c>
      <c r="BZ7" s="26">
        <f t="shared" si="76"/>
        <v>12</v>
      </c>
      <c r="CN7" s="24"/>
      <c r="CO7" s="48">
        <v>3</v>
      </c>
      <c r="CP7" s="26">
        <f>IF(CO7=12,3,CO7+3)</f>
        <v>6</v>
      </c>
      <c r="CQ7" s="26">
        <f t="shared" ref="CQ7:CZ7" si="77">IF(CP7=12,3,CP7+3)</f>
        <v>9</v>
      </c>
      <c r="CR7" s="26">
        <f t="shared" si="77"/>
        <v>12</v>
      </c>
      <c r="CS7" s="26">
        <f t="shared" si="77"/>
        <v>3</v>
      </c>
      <c r="CT7" s="26">
        <f t="shared" si="77"/>
        <v>6</v>
      </c>
      <c r="CU7" s="26">
        <f t="shared" si="77"/>
        <v>9</v>
      </c>
      <c r="CV7" s="26">
        <f t="shared" si="77"/>
        <v>12</v>
      </c>
      <c r="CW7" s="26">
        <f t="shared" si="77"/>
        <v>3</v>
      </c>
      <c r="CX7" s="26">
        <f t="shared" si="77"/>
        <v>6</v>
      </c>
      <c r="CY7" s="26">
        <f t="shared" si="77"/>
        <v>9</v>
      </c>
      <c r="CZ7" s="26">
        <f t="shared" si="77"/>
        <v>12</v>
      </c>
      <c r="DB7" s="48">
        <v>12</v>
      </c>
      <c r="DC7" s="22">
        <f>DB7</f>
        <v>12</v>
      </c>
      <c r="DD7" s="22">
        <f>DC7</f>
        <v>12</v>
      </c>
    </row>
    <row r="8" spans="1:108" ht="5.0999999999999996" customHeight="1" x14ac:dyDescent="0.25">
      <c r="F8" s="1"/>
      <c r="G8" s="1"/>
    </row>
    <row r="9" spans="1:108" ht="15" customHeight="1" x14ac:dyDescent="0.25">
      <c r="B9" s="10" t="s">
        <v>43</v>
      </c>
      <c r="C9" s="10"/>
      <c r="D9" s="10"/>
      <c r="E9" s="10"/>
      <c r="F9" s="11">
        <f t="shared" ref="F9:BZ9" si="78">F$5</f>
        <v>42735</v>
      </c>
      <c r="G9" s="11">
        <f t="shared" si="78"/>
        <v>42766</v>
      </c>
      <c r="H9" s="11">
        <f t="shared" si="78"/>
        <v>42794</v>
      </c>
      <c r="I9" s="11">
        <f t="shared" si="78"/>
        <v>42825</v>
      </c>
      <c r="J9" s="11">
        <f t="shared" si="78"/>
        <v>42855</v>
      </c>
      <c r="K9" s="11">
        <f t="shared" si="78"/>
        <v>42886</v>
      </c>
      <c r="L9" s="11">
        <f t="shared" si="78"/>
        <v>42916</v>
      </c>
      <c r="M9" s="11">
        <f t="shared" si="78"/>
        <v>42947</v>
      </c>
      <c r="N9" s="11">
        <f t="shared" si="78"/>
        <v>42978</v>
      </c>
      <c r="O9" s="11">
        <f t="shared" si="78"/>
        <v>43008</v>
      </c>
      <c r="P9" s="11">
        <f t="shared" si="78"/>
        <v>43039</v>
      </c>
      <c r="Q9" s="11">
        <f t="shared" si="78"/>
        <v>43069</v>
      </c>
      <c r="R9" s="11">
        <f t="shared" si="78"/>
        <v>43100</v>
      </c>
      <c r="S9" s="11">
        <f t="shared" si="78"/>
        <v>43131</v>
      </c>
      <c r="T9" s="11">
        <f t="shared" si="78"/>
        <v>43159</v>
      </c>
      <c r="U9" s="11">
        <f t="shared" si="78"/>
        <v>43190</v>
      </c>
      <c r="V9" s="11">
        <f t="shared" si="78"/>
        <v>43220</v>
      </c>
      <c r="W9" s="11">
        <f t="shared" si="78"/>
        <v>43251</v>
      </c>
      <c r="X9" s="11">
        <f t="shared" si="78"/>
        <v>43281</v>
      </c>
      <c r="Y9" s="11">
        <f t="shared" si="78"/>
        <v>43312</v>
      </c>
      <c r="Z9" s="11">
        <f t="shared" si="78"/>
        <v>43343</v>
      </c>
      <c r="AA9" s="11">
        <f t="shared" si="78"/>
        <v>43373</v>
      </c>
      <c r="AB9" s="11">
        <f t="shared" si="78"/>
        <v>43404</v>
      </c>
      <c r="AC9" s="11">
        <f t="shared" si="78"/>
        <v>43434</v>
      </c>
      <c r="AD9" s="11">
        <f t="shared" si="78"/>
        <v>43465</v>
      </c>
      <c r="AE9" s="11">
        <f t="shared" si="78"/>
        <v>43496</v>
      </c>
      <c r="AF9" s="11">
        <f t="shared" si="78"/>
        <v>43524</v>
      </c>
      <c r="AG9" s="11">
        <f t="shared" si="78"/>
        <v>43555</v>
      </c>
      <c r="AH9" s="11">
        <f t="shared" si="78"/>
        <v>43585</v>
      </c>
      <c r="AI9" s="11">
        <f t="shared" si="78"/>
        <v>43616</v>
      </c>
      <c r="AJ9" s="11">
        <f t="shared" si="78"/>
        <v>43646</v>
      </c>
      <c r="AK9" s="11">
        <f t="shared" si="78"/>
        <v>43677</v>
      </c>
      <c r="AL9" s="11">
        <f t="shared" si="78"/>
        <v>43708</v>
      </c>
      <c r="AM9" s="11">
        <f t="shared" si="78"/>
        <v>43738</v>
      </c>
      <c r="AN9" s="11">
        <f t="shared" si="78"/>
        <v>43769</v>
      </c>
      <c r="AO9" s="11">
        <f t="shared" si="78"/>
        <v>43799</v>
      </c>
      <c r="AP9" s="11">
        <f t="shared" si="78"/>
        <v>43830</v>
      </c>
      <c r="AQ9" s="11">
        <f t="shared" si="78"/>
        <v>43861</v>
      </c>
      <c r="AR9" s="11">
        <f t="shared" si="78"/>
        <v>43890</v>
      </c>
      <c r="AS9" s="11">
        <f t="shared" si="78"/>
        <v>43921</v>
      </c>
      <c r="AT9" s="11">
        <f t="shared" si="78"/>
        <v>43951</v>
      </c>
      <c r="AU9" s="11">
        <f t="shared" si="78"/>
        <v>43982</v>
      </c>
      <c r="AV9" s="11">
        <f t="shared" si="78"/>
        <v>44012</v>
      </c>
      <c r="AW9" s="11">
        <f t="shared" si="78"/>
        <v>44043</v>
      </c>
      <c r="AX9" s="11">
        <f t="shared" si="78"/>
        <v>44074</v>
      </c>
      <c r="AY9" s="11">
        <f t="shared" si="78"/>
        <v>44104</v>
      </c>
      <c r="AZ9" s="11">
        <f t="shared" si="78"/>
        <v>44135</v>
      </c>
      <c r="BA9" s="11">
        <f t="shared" si="78"/>
        <v>44165</v>
      </c>
      <c r="BB9" s="11">
        <f t="shared" si="78"/>
        <v>44196</v>
      </c>
      <c r="BC9" s="11">
        <f t="shared" si="78"/>
        <v>44227</v>
      </c>
      <c r="BD9" s="11">
        <f t="shared" si="78"/>
        <v>44255</v>
      </c>
      <c r="BE9" s="11">
        <f t="shared" si="78"/>
        <v>44286</v>
      </c>
      <c r="BF9" s="11">
        <f t="shared" si="78"/>
        <v>44316</v>
      </c>
      <c r="BG9" s="11">
        <f t="shared" si="78"/>
        <v>44347</v>
      </c>
      <c r="BH9" s="11">
        <f t="shared" si="78"/>
        <v>44377</v>
      </c>
      <c r="BI9" s="11">
        <f t="shared" si="78"/>
        <v>44408</v>
      </c>
      <c r="BJ9" s="11">
        <f t="shared" si="78"/>
        <v>44439</v>
      </c>
      <c r="BK9" s="11">
        <f t="shared" si="78"/>
        <v>44469</v>
      </c>
      <c r="BL9" s="11">
        <f t="shared" si="78"/>
        <v>44500</v>
      </c>
      <c r="BM9" s="11">
        <f t="shared" si="78"/>
        <v>44530</v>
      </c>
      <c r="BN9" s="11">
        <f t="shared" si="78"/>
        <v>44561</v>
      </c>
      <c r="BO9" s="11">
        <f t="shared" si="78"/>
        <v>44592</v>
      </c>
      <c r="BP9" s="11">
        <f t="shared" si="78"/>
        <v>44620</v>
      </c>
      <c r="BQ9" s="11">
        <f t="shared" si="78"/>
        <v>44651</v>
      </c>
      <c r="BR9" s="11">
        <f t="shared" si="78"/>
        <v>44681</v>
      </c>
      <c r="BS9" s="11">
        <f t="shared" si="78"/>
        <v>44712</v>
      </c>
      <c r="BT9" s="11">
        <f t="shared" si="78"/>
        <v>44742</v>
      </c>
      <c r="BU9" s="11">
        <f t="shared" si="78"/>
        <v>44773</v>
      </c>
      <c r="BV9" s="11">
        <f t="shared" si="78"/>
        <v>44804</v>
      </c>
      <c r="BW9" s="11">
        <f t="shared" si="78"/>
        <v>44834</v>
      </c>
      <c r="BX9" s="11">
        <f t="shared" si="78"/>
        <v>44865</v>
      </c>
      <c r="BY9" s="11">
        <f t="shared" si="78"/>
        <v>44895</v>
      </c>
      <c r="BZ9" s="11">
        <f t="shared" si="78"/>
        <v>44926</v>
      </c>
      <c r="CN9" s="37"/>
      <c r="CO9" s="11">
        <f t="shared" ref="CO9:DD9" si="79">INDEX($F9:$BZ9,MATCH(CO$6,$F$6:$BZ$6,0))</f>
        <v>42825</v>
      </c>
      <c r="CP9" s="11">
        <f t="shared" si="79"/>
        <v>42916</v>
      </c>
      <c r="CQ9" s="11">
        <f t="shared" si="79"/>
        <v>43008</v>
      </c>
      <c r="CR9" s="11">
        <f t="shared" si="79"/>
        <v>43100</v>
      </c>
      <c r="CS9" s="11">
        <f t="shared" si="79"/>
        <v>43190</v>
      </c>
      <c r="CT9" s="11">
        <f t="shared" si="79"/>
        <v>43281</v>
      </c>
      <c r="CU9" s="11">
        <f t="shared" si="79"/>
        <v>43373</v>
      </c>
      <c r="CV9" s="11">
        <f t="shared" si="79"/>
        <v>43465</v>
      </c>
      <c r="CW9" s="11">
        <f t="shared" si="79"/>
        <v>43555</v>
      </c>
      <c r="CX9" s="11">
        <f t="shared" si="79"/>
        <v>43646</v>
      </c>
      <c r="CY9" s="11">
        <f t="shared" si="79"/>
        <v>43738</v>
      </c>
      <c r="CZ9" s="11">
        <f t="shared" si="79"/>
        <v>43830</v>
      </c>
      <c r="DB9" s="11">
        <f t="shared" si="79"/>
        <v>43100</v>
      </c>
      <c r="DC9" s="11">
        <f t="shared" si="79"/>
        <v>43465</v>
      </c>
      <c r="DD9" s="11">
        <f t="shared" si="79"/>
        <v>43830</v>
      </c>
    </row>
    <row r="10" spans="1:108" ht="5.0999999999999996" customHeight="1" x14ac:dyDescent="0.25">
      <c r="F10" s="1"/>
      <c r="G10" s="1"/>
    </row>
    <row r="11" spans="1:108" ht="15" customHeight="1" x14ac:dyDescent="0.25">
      <c r="B11" t="s">
        <v>44</v>
      </c>
      <c r="F11" s="1"/>
      <c r="G11" s="47">
        <v>1000000</v>
      </c>
      <c r="H11" s="47">
        <v>1000000</v>
      </c>
      <c r="I11" s="47">
        <v>1000000</v>
      </c>
      <c r="J11" s="47">
        <v>1000000</v>
      </c>
      <c r="K11" s="47">
        <v>1000000</v>
      </c>
      <c r="L11" s="47">
        <v>1000000</v>
      </c>
      <c r="M11" s="47">
        <v>1000000</v>
      </c>
      <c r="N11" s="47">
        <v>1000000</v>
      </c>
      <c r="O11" s="47">
        <v>1000000</v>
      </c>
      <c r="P11" s="47">
        <v>1000000</v>
      </c>
      <c r="Q11" s="47">
        <v>1000000</v>
      </c>
      <c r="R11" s="47">
        <v>750000</v>
      </c>
      <c r="S11" s="47">
        <f t="shared" ref="S11:V11" si="80">R11-100000</f>
        <v>650000</v>
      </c>
      <c r="T11" s="47">
        <f t="shared" si="80"/>
        <v>550000</v>
      </c>
      <c r="U11" s="47">
        <v>400000</v>
      </c>
      <c r="V11" s="47">
        <f t="shared" si="80"/>
        <v>300000</v>
      </c>
      <c r="W11" s="47">
        <f>V11</f>
        <v>300000</v>
      </c>
      <c r="X11" s="47">
        <f>W11</f>
        <v>300000</v>
      </c>
      <c r="Y11" s="47">
        <v>300000</v>
      </c>
      <c r="Z11" s="47">
        <v>300000</v>
      </c>
      <c r="AA11" s="47">
        <v>300000</v>
      </c>
      <c r="AB11" s="47">
        <v>450000</v>
      </c>
      <c r="AC11" s="47">
        <v>450000</v>
      </c>
      <c r="AD11" s="47">
        <v>450000</v>
      </c>
      <c r="AE11" s="47">
        <v>450000</v>
      </c>
      <c r="AF11" s="47">
        <f>AE11+50000</f>
        <v>500000</v>
      </c>
      <c r="AG11" s="47">
        <f t="shared" ref="AG11:BZ11" si="81">AF11+50000</f>
        <v>550000</v>
      </c>
      <c r="AH11" s="47">
        <f t="shared" si="81"/>
        <v>600000</v>
      </c>
      <c r="AI11" s="47">
        <f t="shared" si="81"/>
        <v>650000</v>
      </c>
      <c r="AJ11" s="47">
        <f t="shared" si="81"/>
        <v>700000</v>
      </c>
      <c r="AK11" s="47">
        <f t="shared" si="81"/>
        <v>750000</v>
      </c>
      <c r="AL11" s="47">
        <f t="shared" si="81"/>
        <v>800000</v>
      </c>
      <c r="AM11" s="47">
        <f t="shared" si="81"/>
        <v>850000</v>
      </c>
      <c r="AN11" s="47">
        <f t="shared" si="81"/>
        <v>900000</v>
      </c>
      <c r="AO11" s="47">
        <f t="shared" si="81"/>
        <v>950000</v>
      </c>
      <c r="AP11" s="47">
        <f t="shared" si="81"/>
        <v>1000000</v>
      </c>
      <c r="AQ11" s="47">
        <f t="shared" si="81"/>
        <v>1050000</v>
      </c>
      <c r="AR11" s="47">
        <f t="shared" si="81"/>
        <v>1100000</v>
      </c>
      <c r="AS11" s="47">
        <f t="shared" si="81"/>
        <v>1150000</v>
      </c>
      <c r="AT11" s="47">
        <f t="shared" si="81"/>
        <v>1200000</v>
      </c>
      <c r="AU11" s="47">
        <f t="shared" si="81"/>
        <v>1250000</v>
      </c>
      <c r="AV11" s="47">
        <f t="shared" si="81"/>
        <v>1300000</v>
      </c>
      <c r="AW11" s="47">
        <f t="shared" si="81"/>
        <v>1350000</v>
      </c>
      <c r="AX11" s="47">
        <f t="shared" si="81"/>
        <v>1400000</v>
      </c>
      <c r="AY11" s="47">
        <f t="shared" si="81"/>
        <v>1450000</v>
      </c>
      <c r="AZ11" s="47">
        <f t="shared" si="81"/>
        <v>1500000</v>
      </c>
      <c r="BA11" s="47">
        <f t="shared" si="81"/>
        <v>1550000</v>
      </c>
      <c r="BB11" s="47">
        <f t="shared" si="81"/>
        <v>1600000</v>
      </c>
      <c r="BC11" s="47">
        <f t="shared" si="81"/>
        <v>1650000</v>
      </c>
      <c r="BD11" s="47">
        <f t="shared" si="81"/>
        <v>1700000</v>
      </c>
      <c r="BE11" s="47">
        <f t="shared" si="81"/>
        <v>1750000</v>
      </c>
      <c r="BF11" s="47">
        <f t="shared" si="81"/>
        <v>1800000</v>
      </c>
      <c r="BG11" s="47">
        <f t="shared" si="81"/>
        <v>1850000</v>
      </c>
      <c r="BH11" s="47">
        <f t="shared" si="81"/>
        <v>1900000</v>
      </c>
      <c r="BI11" s="47">
        <f t="shared" si="81"/>
        <v>1950000</v>
      </c>
      <c r="BJ11" s="47">
        <f t="shared" si="81"/>
        <v>2000000</v>
      </c>
      <c r="BK11" s="47">
        <f t="shared" si="81"/>
        <v>2050000</v>
      </c>
      <c r="BL11" s="47">
        <f t="shared" si="81"/>
        <v>2100000</v>
      </c>
      <c r="BM11" s="47">
        <f t="shared" si="81"/>
        <v>2150000</v>
      </c>
      <c r="BN11" s="47">
        <f t="shared" si="81"/>
        <v>2200000</v>
      </c>
      <c r="BO11" s="47">
        <f t="shared" si="81"/>
        <v>2250000</v>
      </c>
      <c r="BP11" s="47">
        <f t="shared" si="81"/>
        <v>2300000</v>
      </c>
      <c r="BQ11" s="47">
        <f t="shared" si="81"/>
        <v>2350000</v>
      </c>
      <c r="BR11" s="47">
        <f t="shared" si="81"/>
        <v>2400000</v>
      </c>
      <c r="BS11" s="47">
        <f t="shared" si="81"/>
        <v>2450000</v>
      </c>
      <c r="BT11" s="47">
        <f t="shared" si="81"/>
        <v>2500000</v>
      </c>
      <c r="BU11" s="47">
        <f t="shared" si="81"/>
        <v>2550000</v>
      </c>
      <c r="BV11" s="47">
        <f t="shared" si="81"/>
        <v>2600000</v>
      </c>
      <c r="BW11" s="47">
        <f t="shared" si="81"/>
        <v>2650000</v>
      </c>
      <c r="BX11" s="47">
        <f t="shared" si="81"/>
        <v>2700000</v>
      </c>
      <c r="BY11" s="47">
        <f t="shared" si="81"/>
        <v>2750000</v>
      </c>
      <c r="BZ11" s="47">
        <f t="shared" si="81"/>
        <v>2800000</v>
      </c>
      <c r="CO11" s="5">
        <f ca="1">SUM(OFFSET($G11,,(COLUMNS($G11:G11)-1)*3,,3))</f>
        <v>3000000</v>
      </c>
      <c r="CP11" s="5">
        <f ca="1">SUM(OFFSET($G11,,(COLUMNS($G11:H11)-1)*3,,3))</f>
        <v>3000000</v>
      </c>
      <c r="CQ11" s="5">
        <f ca="1">SUM(OFFSET($G11,,(COLUMNS($G11:I11)-1)*3,,3))</f>
        <v>3000000</v>
      </c>
      <c r="CR11" s="5">
        <f ca="1">SUM(OFFSET($G11,,(COLUMNS($G11:J11)-1)*3,,3))</f>
        <v>2750000</v>
      </c>
      <c r="CS11" s="5">
        <f ca="1">SUM(OFFSET($G11,,(COLUMNS($G11:K11)-1)*3,,3))</f>
        <v>1600000</v>
      </c>
      <c r="CT11" s="5">
        <f ca="1">SUM(OFFSET($G11,,(COLUMNS($G11:L11)-1)*3,,3))</f>
        <v>900000</v>
      </c>
      <c r="CU11" s="5">
        <f ca="1">SUM(OFFSET($G11,,(COLUMNS($G11:M11)-1)*3,,3))</f>
        <v>900000</v>
      </c>
      <c r="CV11" s="5">
        <f ca="1">SUM(OFFSET($G11,,(COLUMNS($G11:N11)-1)*3,,3))</f>
        <v>1350000</v>
      </c>
      <c r="CW11" s="5">
        <f ca="1">SUM(OFFSET($G11,,(COLUMNS($G11:O11)-1)*3,,3))</f>
        <v>1500000</v>
      </c>
      <c r="CX11" s="5">
        <f ca="1">SUM(OFFSET($G11,,(COLUMNS($G11:P11)-1)*3,,3))</f>
        <v>1950000</v>
      </c>
      <c r="CY11" s="5">
        <f ca="1">SUM(OFFSET($G11,,(COLUMNS($G11:Q11)-1)*3,,3))</f>
        <v>2400000</v>
      </c>
      <c r="CZ11" s="5">
        <f ca="1">SUM(OFFSET($G11,,(COLUMNS($G11:R11)-1)*3,,3))</f>
        <v>2850000</v>
      </c>
      <c r="DB11" s="5">
        <f ca="1">SUM(OFFSET($G11,,(COLUMNS($G11:G11)-1)*12,,12))</f>
        <v>11750000</v>
      </c>
      <c r="DC11" s="5">
        <f ca="1">SUM(OFFSET($G11,,(COLUMNS($G11:H11)-1)*12,,12))</f>
        <v>4750000</v>
      </c>
      <c r="DD11" s="5">
        <f ca="1">SUM(OFFSET($G11,,(COLUMNS($G11:I11)-1)*12,,12))</f>
        <v>8700000</v>
      </c>
    </row>
    <row r="12" spans="1:108" ht="15" customHeight="1" x14ac:dyDescent="0.25">
      <c r="B12" t="s">
        <v>45</v>
      </c>
      <c r="F12" s="1"/>
      <c r="G12" s="47">
        <v>12000000</v>
      </c>
      <c r="H12" s="47">
        <v>12000000</v>
      </c>
      <c r="I12" s="47">
        <v>12000000</v>
      </c>
      <c r="J12" s="47">
        <v>12000000</v>
      </c>
      <c r="K12" s="47">
        <v>12000000</v>
      </c>
      <c r="L12" s="47">
        <v>12000000</v>
      </c>
      <c r="M12" s="47">
        <v>12000000</v>
      </c>
      <c r="N12" s="47">
        <v>12000000</v>
      </c>
      <c r="O12" s="47">
        <v>12000000</v>
      </c>
      <c r="P12" s="47">
        <v>12000000</v>
      </c>
      <c r="Q12" s="47">
        <v>12000000</v>
      </c>
      <c r="R12" s="4">
        <f t="shared" ref="R12:AL12" ca="1" si="82">SUM(OFFSET(G11,,,,12))</f>
        <v>11750000</v>
      </c>
      <c r="S12" s="4">
        <f t="shared" ca="1" si="82"/>
        <v>11400000</v>
      </c>
      <c r="T12" s="4">
        <f t="shared" ca="1" si="82"/>
        <v>10950000</v>
      </c>
      <c r="U12" s="4">
        <f t="shared" ca="1" si="82"/>
        <v>10350000</v>
      </c>
      <c r="V12" s="4">
        <f t="shared" ca="1" si="82"/>
        <v>9650000</v>
      </c>
      <c r="W12" s="4">
        <f t="shared" ca="1" si="82"/>
        <v>8950000</v>
      </c>
      <c r="X12" s="4">
        <f t="shared" ca="1" si="82"/>
        <v>8250000</v>
      </c>
      <c r="Y12" s="4">
        <f t="shared" ca="1" si="82"/>
        <v>7550000</v>
      </c>
      <c r="Z12" s="4">
        <f t="shared" ca="1" si="82"/>
        <v>6850000</v>
      </c>
      <c r="AA12" s="4">
        <f t="shared" ca="1" si="82"/>
        <v>6150000</v>
      </c>
      <c r="AB12" s="4">
        <f t="shared" ca="1" si="82"/>
        <v>5600000</v>
      </c>
      <c r="AC12" s="4">
        <f t="shared" ca="1" si="82"/>
        <v>5050000</v>
      </c>
      <c r="AD12" s="4">
        <f t="shared" ca="1" si="82"/>
        <v>4750000</v>
      </c>
      <c r="AE12" s="4">
        <f t="shared" ca="1" si="82"/>
        <v>4550000</v>
      </c>
      <c r="AF12" s="4">
        <f t="shared" ca="1" si="82"/>
        <v>4500000</v>
      </c>
      <c r="AG12" s="4">
        <f t="shared" ca="1" si="82"/>
        <v>4650000</v>
      </c>
      <c r="AH12" s="4">
        <f t="shared" ca="1" si="82"/>
        <v>4950000</v>
      </c>
      <c r="AI12" s="4">
        <f t="shared" ca="1" si="82"/>
        <v>5300000</v>
      </c>
      <c r="AJ12" s="4">
        <f t="shared" ca="1" si="82"/>
        <v>5700000</v>
      </c>
      <c r="AK12" s="4">
        <f t="shared" ca="1" si="82"/>
        <v>6150000</v>
      </c>
      <c r="AL12" s="4">
        <f t="shared" ca="1" si="82"/>
        <v>6650000</v>
      </c>
      <c r="AM12" s="4">
        <f t="shared" ref="AM12:BZ12" ca="1" si="83">SUM(OFFSET(AB11,,,,12))</f>
        <v>7200000</v>
      </c>
      <c r="AN12" s="4">
        <f t="shared" ca="1" si="83"/>
        <v>7650000</v>
      </c>
      <c r="AO12" s="4">
        <f t="shared" ca="1" si="83"/>
        <v>8150000</v>
      </c>
      <c r="AP12" s="4">
        <f t="shared" ca="1" si="83"/>
        <v>8700000</v>
      </c>
      <c r="AQ12" s="4">
        <f t="shared" ca="1" si="83"/>
        <v>9300000</v>
      </c>
      <c r="AR12" s="4">
        <f t="shared" ca="1" si="83"/>
        <v>9900000</v>
      </c>
      <c r="AS12" s="4">
        <f t="shared" ca="1" si="83"/>
        <v>10500000</v>
      </c>
      <c r="AT12" s="4">
        <f t="shared" ca="1" si="83"/>
        <v>11100000</v>
      </c>
      <c r="AU12" s="4">
        <f t="shared" ca="1" si="83"/>
        <v>11700000</v>
      </c>
      <c r="AV12" s="4">
        <f t="shared" ca="1" si="83"/>
        <v>12300000</v>
      </c>
      <c r="AW12" s="4">
        <f t="shared" ca="1" si="83"/>
        <v>12900000</v>
      </c>
      <c r="AX12" s="4">
        <f t="shared" ca="1" si="83"/>
        <v>13500000</v>
      </c>
      <c r="AY12" s="4">
        <f t="shared" ca="1" si="83"/>
        <v>14100000</v>
      </c>
      <c r="AZ12" s="4">
        <f t="shared" ca="1" si="83"/>
        <v>14700000</v>
      </c>
      <c r="BA12" s="4">
        <f t="shared" ca="1" si="83"/>
        <v>15300000</v>
      </c>
      <c r="BB12" s="4">
        <f t="shared" ca="1" si="83"/>
        <v>15900000</v>
      </c>
      <c r="BC12" s="4">
        <f t="shared" ca="1" si="83"/>
        <v>16500000</v>
      </c>
      <c r="BD12" s="4">
        <f t="shared" ca="1" si="83"/>
        <v>17100000</v>
      </c>
      <c r="BE12" s="4">
        <f t="shared" ca="1" si="83"/>
        <v>17700000</v>
      </c>
      <c r="BF12" s="4">
        <f t="shared" ca="1" si="83"/>
        <v>18300000</v>
      </c>
      <c r="BG12" s="4">
        <f t="shared" ca="1" si="83"/>
        <v>18900000</v>
      </c>
      <c r="BH12" s="4">
        <f t="shared" ca="1" si="83"/>
        <v>19500000</v>
      </c>
      <c r="BI12" s="4">
        <f t="shared" ca="1" si="83"/>
        <v>20100000</v>
      </c>
      <c r="BJ12" s="4">
        <f t="shared" ca="1" si="83"/>
        <v>20700000</v>
      </c>
      <c r="BK12" s="4">
        <f t="shared" ca="1" si="83"/>
        <v>21300000</v>
      </c>
      <c r="BL12" s="4">
        <f t="shared" ca="1" si="83"/>
        <v>21900000</v>
      </c>
      <c r="BM12" s="4">
        <f t="shared" ca="1" si="83"/>
        <v>22500000</v>
      </c>
      <c r="BN12" s="4">
        <f t="shared" ca="1" si="83"/>
        <v>23100000</v>
      </c>
      <c r="BO12" s="4">
        <f t="shared" ca="1" si="83"/>
        <v>23700000</v>
      </c>
      <c r="BP12" s="4">
        <f t="shared" ca="1" si="83"/>
        <v>24300000</v>
      </c>
      <c r="BQ12" s="4">
        <f t="shared" ca="1" si="83"/>
        <v>24900000</v>
      </c>
      <c r="BR12" s="4">
        <f t="shared" ca="1" si="83"/>
        <v>25500000</v>
      </c>
      <c r="BS12" s="4">
        <f t="shared" ca="1" si="83"/>
        <v>26100000</v>
      </c>
      <c r="BT12" s="4">
        <f t="shared" ca="1" si="83"/>
        <v>26700000</v>
      </c>
      <c r="BU12" s="4">
        <f t="shared" ca="1" si="83"/>
        <v>27300000</v>
      </c>
      <c r="BV12" s="4">
        <f t="shared" ca="1" si="83"/>
        <v>27900000</v>
      </c>
      <c r="BW12" s="4">
        <f t="shared" ca="1" si="83"/>
        <v>28500000</v>
      </c>
      <c r="BX12" s="4">
        <f t="shared" ca="1" si="83"/>
        <v>29100000</v>
      </c>
      <c r="BY12" s="4">
        <f t="shared" ca="1" si="83"/>
        <v>29700000</v>
      </c>
      <c r="BZ12" s="4">
        <f t="shared" ca="1" si="83"/>
        <v>30300000</v>
      </c>
      <c r="CO12" s="20">
        <f>INDEX($F12:$BZ12,MATCH(CO$6,$F$6:$BZ$6,0))</f>
        <v>12000000</v>
      </c>
      <c r="CP12" s="20">
        <f t="shared" ref="CP12:CZ12" si="84">INDEX($F12:$BZ12,MATCH(CP$6,$F$6:$BZ$6,0))</f>
        <v>12000000</v>
      </c>
      <c r="CQ12" s="20">
        <f t="shared" si="84"/>
        <v>12000000</v>
      </c>
      <c r="CR12" s="20">
        <f t="shared" ca="1" si="84"/>
        <v>11750000</v>
      </c>
      <c r="CS12" s="20">
        <f t="shared" ca="1" si="84"/>
        <v>10350000</v>
      </c>
      <c r="CT12" s="20">
        <f t="shared" ca="1" si="84"/>
        <v>8250000</v>
      </c>
      <c r="CU12" s="20">
        <f t="shared" ca="1" si="84"/>
        <v>6150000</v>
      </c>
      <c r="CV12" s="20">
        <f t="shared" ca="1" si="84"/>
        <v>4750000</v>
      </c>
      <c r="CW12" s="20">
        <f t="shared" ca="1" si="84"/>
        <v>4650000</v>
      </c>
      <c r="CX12" s="20">
        <f t="shared" ca="1" si="84"/>
        <v>5700000</v>
      </c>
      <c r="CY12" s="20">
        <f t="shared" ca="1" si="84"/>
        <v>7200000</v>
      </c>
      <c r="CZ12" s="20">
        <f t="shared" ca="1" si="84"/>
        <v>8700000</v>
      </c>
      <c r="DB12" s="4">
        <f t="shared" ref="DB12:DD12" ca="1" si="85">INDEX($F12:$BZ12,MATCH(DB$6,$F$6:$BZ$6,0))</f>
        <v>11750000</v>
      </c>
      <c r="DC12" s="4">
        <f t="shared" ca="1" si="85"/>
        <v>4750000</v>
      </c>
      <c r="DD12" s="4">
        <f t="shared" ca="1" si="85"/>
        <v>8700000</v>
      </c>
    </row>
    <row r="13" spans="1:108" ht="5.0999999999999996" customHeight="1" x14ac:dyDescent="0.25">
      <c r="B13" s="7"/>
      <c r="F13" s="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</row>
    <row r="14" spans="1:108" ht="15" customHeight="1" x14ac:dyDescent="0.25">
      <c r="B14" t="s">
        <v>46</v>
      </c>
      <c r="F14" s="1"/>
      <c r="G14" s="47">
        <v>20000</v>
      </c>
      <c r="H14" s="47">
        <v>20000</v>
      </c>
      <c r="I14" s="47">
        <v>20000</v>
      </c>
      <c r="J14" s="47">
        <v>20000</v>
      </c>
      <c r="K14" s="47">
        <v>20000</v>
      </c>
      <c r="L14" s="47">
        <v>20000</v>
      </c>
      <c r="M14" s="47">
        <v>20000</v>
      </c>
      <c r="N14" s="47">
        <v>20000</v>
      </c>
      <c r="O14" s="47">
        <v>20000</v>
      </c>
      <c r="P14" s="47">
        <v>20000</v>
      </c>
      <c r="Q14" s="47">
        <v>20000</v>
      </c>
      <c r="R14" s="47">
        <v>20000</v>
      </c>
      <c r="S14" s="47">
        <v>20000</v>
      </c>
      <c r="T14" s="47">
        <v>20000</v>
      </c>
      <c r="U14" s="47">
        <v>20000</v>
      </c>
      <c r="V14" s="47">
        <v>20000</v>
      </c>
      <c r="W14" s="47">
        <v>20000</v>
      </c>
      <c r="X14" s="47">
        <v>20000</v>
      </c>
      <c r="Y14" s="47">
        <v>20000</v>
      </c>
      <c r="Z14" s="47">
        <v>20000</v>
      </c>
      <c r="AA14" s="47">
        <v>20000</v>
      </c>
      <c r="AB14" s="47">
        <v>20000</v>
      </c>
      <c r="AC14" s="47">
        <v>20000</v>
      </c>
      <c r="AD14" s="47">
        <v>10000</v>
      </c>
      <c r="AE14" s="47">
        <v>10000</v>
      </c>
      <c r="AF14" s="47">
        <v>10000</v>
      </c>
      <c r="AG14" s="47">
        <v>10000</v>
      </c>
      <c r="AH14" s="47">
        <v>10000</v>
      </c>
      <c r="AI14" s="47">
        <v>10000</v>
      </c>
      <c r="AJ14" s="47">
        <v>10000</v>
      </c>
      <c r="AK14" s="47">
        <v>10000</v>
      </c>
      <c r="AL14" s="47">
        <v>10000</v>
      </c>
      <c r="AM14" s="47">
        <v>10000</v>
      </c>
      <c r="AN14" s="47">
        <v>10000</v>
      </c>
      <c r="AO14" s="47">
        <v>10000</v>
      </c>
      <c r="AP14" s="47">
        <v>10000</v>
      </c>
      <c r="AQ14" s="47">
        <v>10000</v>
      </c>
      <c r="AR14" s="47">
        <v>10000</v>
      </c>
      <c r="AS14" s="47">
        <v>10000</v>
      </c>
      <c r="AT14" s="47">
        <v>10000</v>
      </c>
      <c r="AU14" s="47">
        <v>10000</v>
      </c>
      <c r="AV14" s="47">
        <v>10000</v>
      </c>
      <c r="AW14" s="47">
        <v>10000</v>
      </c>
      <c r="AX14" s="47">
        <v>10000</v>
      </c>
      <c r="AY14" s="47">
        <v>10000</v>
      </c>
      <c r="AZ14" s="47">
        <v>10000</v>
      </c>
      <c r="BA14" s="47">
        <v>10000</v>
      </c>
      <c r="BB14" s="47">
        <v>10000</v>
      </c>
      <c r="BC14" s="47">
        <v>10000</v>
      </c>
      <c r="BD14" s="47">
        <v>10000</v>
      </c>
      <c r="BE14" s="47">
        <v>10000</v>
      </c>
      <c r="BF14" s="47">
        <v>10000</v>
      </c>
      <c r="BG14" s="47">
        <v>10000</v>
      </c>
      <c r="BH14" s="47">
        <v>10000</v>
      </c>
      <c r="BI14" s="47">
        <v>10000</v>
      </c>
      <c r="BJ14" s="47">
        <v>10000</v>
      </c>
      <c r="BK14" s="47">
        <v>10000</v>
      </c>
      <c r="BL14" s="47">
        <v>10000</v>
      </c>
      <c r="BM14" s="47">
        <v>10000</v>
      </c>
      <c r="BN14" s="47">
        <v>10000</v>
      </c>
      <c r="BO14" s="47">
        <v>10000</v>
      </c>
      <c r="BP14" s="47">
        <v>10000</v>
      </c>
      <c r="BQ14" s="47">
        <v>10000</v>
      </c>
      <c r="BR14" s="47">
        <v>10000</v>
      </c>
      <c r="BS14" s="47">
        <v>10000</v>
      </c>
      <c r="BT14" s="47">
        <v>10000</v>
      </c>
      <c r="BU14" s="47">
        <v>10000</v>
      </c>
      <c r="BV14" s="47">
        <v>10000</v>
      </c>
      <c r="BW14" s="47">
        <v>10000</v>
      </c>
      <c r="BX14" s="47">
        <v>10000</v>
      </c>
      <c r="BY14" s="47">
        <v>10000</v>
      </c>
      <c r="BZ14" s="47">
        <v>10000</v>
      </c>
      <c r="CO14" s="5">
        <f ca="1">SUM(OFFSET($G14,,(COLUMNS($G14:G14)-1)*3,,3))</f>
        <v>60000</v>
      </c>
      <c r="CP14" s="5">
        <f ca="1">SUM(OFFSET($G14,,(COLUMNS($G14:H14)-1)*3,,3))</f>
        <v>60000</v>
      </c>
      <c r="CQ14" s="5">
        <f ca="1">SUM(OFFSET($G14,,(COLUMNS($G14:I14)-1)*3,,3))</f>
        <v>60000</v>
      </c>
      <c r="CR14" s="5">
        <f ca="1">SUM(OFFSET($G14,,(COLUMNS($G14:J14)-1)*3,,3))</f>
        <v>60000</v>
      </c>
      <c r="CS14" s="5">
        <f ca="1">SUM(OFFSET($G14,,(COLUMNS($G14:K14)-1)*3,,3))</f>
        <v>60000</v>
      </c>
      <c r="CT14" s="5">
        <f ca="1">SUM(OFFSET($G14,,(COLUMNS($G14:L14)-1)*3,,3))</f>
        <v>60000</v>
      </c>
      <c r="CU14" s="5">
        <f ca="1">SUM(OFFSET($G14,,(COLUMNS($G14:M14)-1)*3,,3))</f>
        <v>60000</v>
      </c>
      <c r="CV14" s="5">
        <f ca="1">SUM(OFFSET($G14,,(COLUMNS($G14:N14)-1)*3,,3))</f>
        <v>50000</v>
      </c>
      <c r="CW14" s="5">
        <f ca="1">SUM(OFFSET($G14,,(COLUMNS($G14:O14)-1)*3,,3))</f>
        <v>30000</v>
      </c>
      <c r="CX14" s="5">
        <f ca="1">SUM(OFFSET($G14,,(COLUMNS($G14:P14)-1)*3,,3))</f>
        <v>30000</v>
      </c>
      <c r="CY14" s="5">
        <f ca="1">SUM(OFFSET($G14,,(COLUMNS($G14:Q14)-1)*3,,3))</f>
        <v>30000</v>
      </c>
      <c r="CZ14" s="5">
        <f ca="1">SUM(OFFSET($G14,,(COLUMNS($G14:R14)-1)*3,,3))</f>
        <v>30000</v>
      </c>
      <c r="DB14" s="5">
        <f ca="1">SUM(OFFSET($G14,,(COLUMNS($G14:G14)-1)*12,,12))</f>
        <v>240000</v>
      </c>
      <c r="DC14" s="5">
        <f ca="1">SUM(OFFSET($G14,,(COLUMNS($G14:H14)-1)*12,,12))</f>
        <v>230000</v>
      </c>
      <c r="DD14" s="5">
        <f ca="1">SUM(OFFSET($G14,,(COLUMNS($G14:I14)-1)*12,,12))</f>
        <v>120000</v>
      </c>
    </row>
    <row r="15" spans="1:108" ht="15" customHeight="1" x14ac:dyDescent="0.25">
      <c r="B15" t="s">
        <v>47</v>
      </c>
      <c r="F15" s="1"/>
      <c r="G15" s="4">
        <f>AVERAGE($G$14:G14)*12</f>
        <v>240000</v>
      </c>
      <c r="H15" s="4">
        <f>AVERAGE($G$14:H14)*12</f>
        <v>240000</v>
      </c>
      <c r="I15" s="4">
        <f>AVERAGE($G$14:I14)*12</f>
        <v>240000</v>
      </c>
      <c r="J15" s="4">
        <f>AVERAGE($G$14:J14)*12</f>
        <v>240000</v>
      </c>
      <c r="K15" s="4">
        <f>AVERAGE($G$14:K14)*12</f>
        <v>240000</v>
      </c>
      <c r="L15" s="4">
        <f>AVERAGE($G$14:L14)*12</f>
        <v>240000</v>
      </c>
      <c r="M15" s="4">
        <f>AVERAGE($G$14:M14)*12</f>
        <v>240000</v>
      </c>
      <c r="N15" s="4">
        <f>AVERAGE($G$14:N14)*12</f>
        <v>240000</v>
      </c>
      <c r="O15" s="4">
        <f>AVERAGE($G$14:O14)*12</f>
        <v>240000</v>
      </c>
      <c r="P15" s="4">
        <f>AVERAGE($G$14:P14)*12</f>
        <v>240000</v>
      </c>
      <c r="Q15" s="4">
        <f>AVERAGE($G$14:Q14)*12</f>
        <v>240000</v>
      </c>
      <c r="R15" s="4">
        <f t="shared" ref="R15:AL15" ca="1" si="86">SUM(OFFSET(G14,,,,12))</f>
        <v>240000</v>
      </c>
      <c r="S15" s="4">
        <f t="shared" ca="1" si="86"/>
        <v>240000</v>
      </c>
      <c r="T15" s="4">
        <f t="shared" ca="1" si="86"/>
        <v>240000</v>
      </c>
      <c r="U15" s="4">
        <f t="shared" ca="1" si="86"/>
        <v>240000</v>
      </c>
      <c r="V15" s="4">
        <f t="shared" ca="1" si="86"/>
        <v>240000</v>
      </c>
      <c r="W15" s="4">
        <f t="shared" ca="1" si="86"/>
        <v>240000</v>
      </c>
      <c r="X15" s="4">
        <f t="shared" ca="1" si="86"/>
        <v>240000</v>
      </c>
      <c r="Y15" s="4">
        <f t="shared" ca="1" si="86"/>
        <v>240000</v>
      </c>
      <c r="Z15" s="4">
        <f t="shared" ca="1" si="86"/>
        <v>240000</v>
      </c>
      <c r="AA15" s="4">
        <f t="shared" ca="1" si="86"/>
        <v>240000</v>
      </c>
      <c r="AB15" s="4">
        <f t="shared" ca="1" si="86"/>
        <v>240000</v>
      </c>
      <c r="AC15" s="4">
        <f t="shared" ca="1" si="86"/>
        <v>240000</v>
      </c>
      <c r="AD15" s="4">
        <f t="shared" ca="1" si="86"/>
        <v>230000</v>
      </c>
      <c r="AE15" s="4">
        <f t="shared" ca="1" si="86"/>
        <v>220000</v>
      </c>
      <c r="AF15" s="4">
        <f t="shared" ca="1" si="86"/>
        <v>210000</v>
      </c>
      <c r="AG15" s="4">
        <f t="shared" ca="1" si="86"/>
        <v>200000</v>
      </c>
      <c r="AH15" s="4">
        <f t="shared" ca="1" si="86"/>
        <v>190000</v>
      </c>
      <c r="AI15" s="4">
        <f t="shared" ca="1" si="86"/>
        <v>180000</v>
      </c>
      <c r="AJ15" s="4">
        <f t="shared" ca="1" si="86"/>
        <v>170000</v>
      </c>
      <c r="AK15" s="4">
        <f t="shared" ca="1" si="86"/>
        <v>160000</v>
      </c>
      <c r="AL15" s="4">
        <f t="shared" ca="1" si="86"/>
        <v>150000</v>
      </c>
      <c r="AM15" s="4">
        <f t="shared" ref="AM15:BZ15" ca="1" si="87">SUM(OFFSET(AB14,,,,12))</f>
        <v>140000</v>
      </c>
      <c r="AN15" s="4">
        <f t="shared" ca="1" si="87"/>
        <v>130000</v>
      </c>
      <c r="AO15" s="4">
        <f t="shared" ca="1" si="87"/>
        <v>120000</v>
      </c>
      <c r="AP15" s="4">
        <f t="shared" ca="1" si="87"/>
        <v>120000</v>
      </c>
      <c r="AQ15" s="4">
        <f t="shared" ca="1" si="87"/>
        <v>120000</v>
      </c>
      <c r="AR15" s="4">
        <f t="shared" ca="1" si="87"/>
        <v>120000</v>
      </c>
      <c r="AS15" s="4">
        <f t="shared" ca="1" si="87"/>
        <v>120000</v>
      </c>
      <c r="AT15" s="4">
        <f t="shared" ca="1" si="87"/>
        <v>120000</v>
      </c>
      <c r="AU15" s="4">
        <f t="shared" ca="1" si="87"/>
        <v>120000</v>
      </c>
      <c r="AV15" s="4">
        <f t="shared" ca="1" si="87"/>
        <v>120000</v>
      </c>
      <c r="AW15" s="4">
        <f t="shared" ca="1" si="87"/>
        <v>120000</v>
      </c>
      <c r="AX15" s="4">
        <f t="shared" ca="1" si="87"/>
        <v>120000</v>
      </c>
      <c r="AY15" s="4">
        <f t="shared" ca="1" si="87"/>
        <v>120000</v>
      </c>
      <c r="AZ15" s="4">
        <f t="shared" ca="1" si="87"/>
        <v>120000</v>
      </c>
      <c r="BA15" s="4">
        <f t="shared" ca="1" si="87"/>
        <v>120000</v>
      </c>
      <c r="BB15" s="4">
        <f t="shared" ca="1" si="87"/>
        <v>120000</v>
      </c>
      <c r="BC15" s="4">
        <f t="shared" ca="1" si="87"/>
        <v>120000</v>
      </c>
      <c r="BD15" s="4">
        <f t="shared" ca="1" si="87"/>
        <v>120000</v>
      </c>
      <c r="BE15" s="4">
        <f t="shared" ca="1" si="87"/>
        <v>120000</v>
      </c>
      <c r="BF15" s="4">
        <f t="shared" ca="1" si="87"/>
        <v>120000</v>
      </c>
      <c r="BG15" s="4">
        <f t="shared" ca="1" si="87"/>
        <v>120000</v>
      </c>
      <c r="BH15" s="4">
        <f t="shared" ca="1" si="87"/>
        <v>120000</v>
      </c>
      <c r="BI15" s="4">
        <f t="shared" ca="1" si="87"/>
        <v>120000</v>
      </c>
      <c r="BJ15" s="4">
        <f t="shared" ca="1" si="87"/>
        <v>120000</v>
      </c>
      <c r="BK15" s="4">
        <f t="shared" ca="1" si="87"/>
        <v>120000</v>
      </c>
      <c r="BL15" s="4">
        <f t="shared" ca="1" si="87"/>
        <v>120000</v>
      </c>
      <c r="BM15" s="4">
        <f t="shared" ca="1" si="87"/>
        <v>120000</v>
      </c>
      <c r="BN15" s="4">
        <f t="shared" ca="1" si="87"/>
        <v>120000</v>
      </c>
      <c r="BO15" s="4">
        <f t="shared" ca="1" si="87"/>
        <v>120000</v>
      </c>
      <c r="BP15" s="4">
        <f t="shared" ca="1" si="87"/>
        <v>120000</v>
      </c>
      <c r="BQ15" s="4">
        <f t="shared" ca="1" si="87"/>
        <v>120000</v>
      </c>
      <c r="BR15" s="4">
        <f t="shared" ca="1" si="87"/>
        <v>120000</v>
      </c>
      <c r="BS15" s="4">
        <f t="shared" ca="1" si="87"/>
        <v>120000</v>
      </c>
      <c r="BT15" s="4">
        <f t="shared" ca="1" si="87"/>
        <v>120000</v>
      </c>
      <c r="BU15" s="4">
        <f t="shared" ca="1" si="87"/>
        <v>120000</v>
      </c>
      <c r="BV15" s="4">
        <f t="shared" ca="1" si="87"/>
        <v>120000</v>
      </c>
      <c r="BW15" s="4">
        <f t="shared" ca="1" si="87"/>
        <v>120000</v>
      </c>
      <c r="BX15" s="4">
        <f t="shared" ca="1" si="87"/>
        <v>120000</v>
      </c>
      <c r="BY15" s="4">
        <f t="shared" ca="1" si="87"/>
        <v>120000</v>
      </c>
      <c r="BZ15" s="4">
        <f t="shared" ca="1" si="87"/>
        <v>120000</v>
      </c>
      <c r="CO15" s="20">
        <f>INDEX($F15:$BZ15,MATCH(CO$6,$F$6:$BZ$6,0))</f>
        <v>240000</v>
      </c>
      <c r="CP15" s="20">
        <f t="shared" ref="CP15:CZ15" si="88">INDEX($F15:$BZ15,MATCH(CP$6,$F$6:$BZ$6,0))</f>
        <v>240000</v>
      </c>
      <c r="CQ15" s="20">
        <f t="shared" si="88"/>
        <v>240000</v>
      </c>
      <c r="CR15" s="20">
        <f t="shared" ca="1" si="88"/>
        <v>240000</v>
      </c>
      <c r="CS15" s="20">
        <f t="shared" ca="1" si="88"/>
        <v>240000</v>
      </c>
      <c r="CT15" s="20">
        <f t="shared" ca="1" si="88"/>
        <v>240000</v>
      </c>
      <c r="CU15" s="20">
        <f t="shared" ca="1" si="88"/>
        <v>240000</v>
      </c>
      <c r="CV15" s="20">
        <f t="shared" ca="1" si="88"/>
        <v>230000</v>
      </c>
      <c r="CW15" s="20">
        <f t="shared" ca="1" si="88"/>
        <v>200000</v>
      </c>
      <c r="CX15" s="20">
        <f t="shared" ca="1" si="88"/>
        <v>170000</v>
      </c>
      <c r="CY15" s="20">
        <f t="shared" ca="1" si="88"/>
        <v>140000</v>
      </c>
      <c r="CZ15" s="20">
        <f t="shared" ca="1" si="88"/>
        <v>120000</v>
      </c>
      <c r="DB15" s="4">
        <f t="shared" ref="DB15:DD15" ca="1" si="89">INDEX($F15:$BZ15,MATCH(DB$6,$F$6:$BZ$6,0))</f>
        <v>240000</v>
      </c>
      <c r="DC15" s="4">
        <f t="shared" ca="1" si="89"/>
        <v>230000</v>
      </c>
      <c r="DD15" s="4">
        <f t="shared" ca="1" si="89"/>
        <v>120000</v>
      </c>
    </row>
    <row r="16" spans="1:108" ht="5.0999999999999996" customHeight="1" x14ac:dyDescent="0.25">
      <c r="B16" s="7"/>
      <c r="F16" s="1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</row>
    <row r="17" spans="2:108" ht="15" customHeight="1" x14ac:dyDescent="0.25">
      <c r="B17" s="7" t="s">
        <v>48</v>
      </c>
      <c r="F17" s="1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</row>
    <row r="18" spans="2:108" ht="5.0999999999999996" customHeight="1" x14ac:dyDescent="0.25">
      <c r="B18" s="7"/>
      <c r="F18" s="1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</row>
    <row r="19" spans="2:108" ht="15" customHeight="1" x14ac:dyDescent="0.25">
      <c r="B19" s="6" t="s">
        <v>24</v>
      </c>
      <c r="F19" s="1"/>
      <c r="G19" s="4">
        <f>G92</f>
        <v>0</v>
      </c>
      <c r="H19" s="4">
        <f t="shared" ref="H19:BS19" si="90">H92</f>
        <v>0</v>
      </c>
      <c r="I19" s="4">
        <f t="shared" si="90"/>
        <v>400333</v>
      </c>
      <c r="J19" s="4">
        <f t="shared" si="90"/>
        <v>0</v>
      </c>
      <c r="K19" s="4">
        <f t="shared" si="90"/>
        <v>0</v>
      </c>
      <c r="L19" s="4">
        <f t="shared" si="90"/>
        <v>400745</v>
      </c>
      <c r="M19" s="4">
        <f t="shared" si="90"/>
        <v>0</v>
      </c>
      <c r="N19" s="4">
        <f t="shared" si="90"/>
        <v>0</v>
      </c>
      <c r="O19" s="4">
        <f t="shared" si="90"/>
        <v>401082</v>
      </c>
      <c r="P19" s="4">
        <f t="shared" si="90"/>
        <v>0</v>
      </c>
      <c r="Q19" s="4">
        <f t="shared" si="90"/>
        <v>0</v>
      </c>
      <c r="R19" s="4">
        <f t="shared" si="90"/>
        <v>397031</v>
      </c>
      <c r="S19" s="4">
        <f t="shared" si="90"/>
        <v>0</v>
      </c>
      <c r="T19" s="4">
        <f t="shared" si="90"/>
        <v>0</v>
      </c>
      <c r="U19" s="4">
        <f t="shared" si="90"/>
        <v>384433</v>
      </c>
      <c r="V19" s="4">
        <f t="shared" si="90"/>
        <v>0</v>
      </c>
      <c r="W19" s="4">
        <f t="shared" si="90"/>
        <v>0</v>
      </c>
      <c r="X19" s="4">
        <f t="shared" si="90"/>
        <v>431188</v>
      </c>
      <c r="Y19" s="4">
        <f t="shared" si="90"/>
        <v>0</v>
      </c>
      <c r="Z19" s="4">
        <f t="shared" si="90"/>
        <v>0</v>
      </c>
      <c r="AA19" s="4">
        <f t="shared" si="90"/>
        <v>420538</v>
      </c>
      <c r="AB19" s="4">
        <f t="shared" si="90"/>
        <v>0</v>
      </c>
      <c r="AC19" s="4">
        <f t="shared" si="90"/>
        <v>0</v>
      </c>
      <c r="AD19" s="4">
        <f t="shared" si="90"/>
        <v>415427</v>
      </c>
      <c r="AE19" s="4">
        <f t="shared" si="90"/>
        <v>0</v>
      </c>
      <c r="AF19" s="4">
        <f t="shared" si="90"/>
        <v>0</v>
      </c>
      <c r="AG19" s="4">
        <f t="shared" si="90"/>
        <v>401394</v>
      </c>
      <c r="AH19" s="4">
        <f t="shared" si="90"/>
        <v>0</v>
      </c>
      <c r="AI19" s="4">
        <f t="shared" si="90"/>
        <v>0</v>
      </c>
      <c r="AJ19" s="4">
        <f t="shared" si="90"/>
        <v>395800</v>
      </c>
      <c r="AK19" s="4">
        <f t="shared" si="90"/>
        <v>0</v>
      </c>
      <c r="AL19" s="4">
        <f t="shared" si="90"/>
        <v>0</v>
      </c>
      <c r="AM19" s="4">
        <f t="shared" si="90"/>
        <v>384759</v>
      </c>
      <c r="AN19" s="4">
        <f t="shared" si="90"/>
        <v>0</v>
      </c>
      <c r="AO19" s="4">
        <f t="shared" si="90"/>
        <v>0</v>
      </c>
      <c r="AP19" s="4">
        <f t="shared" si="90"/>
        <v>379648</v>
      </c>
      <c r="AQ19" s="4">
        <f t="shared" si="90"/>
        <v>0</v>
      </c>
      <c r="AR19" s="4">
        <f t="shared" si="90"/>
        <v>0</v>
      </c>
      <c r="AS19" s="4">
        <f t="shared" si="90"/>
        <v>370466</v>
      </c>
      <c r="AT19" s="4">
        <f t="shared" si="90"/>
        <v>0</v>
      </c>
      <c r="AU19" s="4">
        <f t="shared" si="90"/>
        <v>0</v>
      </c>
      <c r="AV19" s="4">
        <f t="shared" si="90"/>
        <v>360411</v>
      </c>
      <c r="AW19" s="4">
        <f t="shared" si="90"/>
        <v>0</v>
      </c>
      <c r="AX19" s="4">
        <f t="shared" si="90"/>
        <v>0</v>
      </c>
      <c r="AY19" s="4">
        <f t="shared" si="90"/>
        <v>348982</v>
      </c>
      <c r="AZ19" s="4">
        <f t="shared" si="90"/>
        <v>0</v>
      </c>
      <c r="BA19" s="4">
        <f t="shared" si="90"/>
        <v>0</v>
      </c>
      <c r="BB19" s="4">
        <f t="shared" si="90"/>
        <v>343872</v>
      </c>
      <c r="BC19" s="4">
        <f t="shared" si="90"/>
        <v>0</v>
      </c>
      <c r="BD19" s="4">
        <f t="shared" si="90"/>
        <v>0</v>
      </c>
      <c r="BE19" s="4">
        <f t="shared" si="90"/>
        <v>331394</v>
      </c>
      <c r="BF19" s="4">
        <f t="shared" si="90"/>
        <v>0</v>
      </c>
      <c r="BG19" s="4">
        <f t="shared" si="90"/>
        <v>0</v>
      </c>
      <c r="BH19" s="4">
        <f t="shared" si="90"/>
        <v>325021</v>
      </c>
      <c r="BI19" s="4">
        <f t="shared" si="90"/>
        <v>0</v>
      </c>
      <c r="BJ19" s="4">
        <f t="shared" si="90"/>
        <v>0</v>
      </c>
      <c r="BK19" s="4">
        <f t="shared" si="90"/>
        <v>313204</v>
      </c>
      <c r="BL19" s="4">
        <f t="shared" si="90"/>
        <v>0</v>
      </c>
      <c r="BM19" s="4">
        <f t="shared" si="90"/>
        <v>0</v>
      </c>
      <c r="BN19" s="4">
        <f t="shared" si="90"/>
        <v>308093</v>
      </c>
      <c r="BO19" s="4">
        <f t="shared" si="90"/>
        <v>0</v>
      </c>
      <c r="BP19" s="4">
        <f t="shared" si="90"/>
        <v>0</v>
      </c>
      <c r="BQ19" s="4">
        <f t="shared" si="90"/>
        <v>296395</v>
      </c>
      <c r="BR19" s="4">
        <f t="shared" si="90"/>
        <v>0</v>
      </c>
      <c r="BS19" s="4">
        <f t="shared" si="90"/>
        <v>0</v>
      </c>
      <c r="BT19" s="4">
        <f t="shared" ref="BT19:BZ19" si="91">BT92</f>
        <v>289634</v>
      </c>
      <c r="BU19" s="4">
        <f t="shared" si="91"/>
        <v>0</v>
      </c>
      <c r="BV19" s="4">
        <f t="shared" si="91"/>
        <v>0</v>
      </c>
      <c r="BW19" s="4">
        <f t="shared" si="91"/>
        <v>277427</v>
      </c>
      <c r="BX19" s="4">
        <f t="shared" si="91"/>
        <v>0</v>
      </c>
      <c r="BY19" s="4">
        <f t="shared" si="91"/>
        <v>0</v>
      </c>
      <c r="BZ19" s="4">
        <f t="shared" si="91"/>
        <v>272314</v>
      </c>
      <c r="CO19" s="5">
        <f ca="1">SUM(OFFSET($G19,,(COLUMNS($G19:G19)-1)*3,,3))</f>
        <v>400333</v>
      </c>
      <c r="CP19" s="5">
        <f ca="1">SUM(OFFSET($G19,,(COLUMNS($G19:H19)-1)*3,,3))</f>
        <v>400745</v>
      </c>
      <c r="CQ19" s="5">
        <f ca="1">SUM(OFFSET($G19,,(COLUMNS($G19:I19)-1)*3,,3))</f>
        <v>401082</v>
      </c>
      <c r="CR19" s="5">
        <f ca="1">SUM(OFFSET($G19,,(COLUMNS($G19:J19)-1)*3,,3))</f>
        <v>397031</v>
      </c>
      <c r="CS19" s="5">
        <f ca="1">SUM(OFFSET($G19,,(COLUMNS($G19:K19)-1)*3,,3))</f>
        <v>384433</v>
      </c>
      <c r="CT19" s="5">
        <f ca="1">SUM(OFFSET($G19,,(COLUMNS($G19:L19)-1)*3,,3))</f>
        <v>431188</v>
      </c>
      <c r="CU19" s="5">
        <f ca="1">SUM(OFFSET($G19,,(COLUMNS($G19:M19)-1)*3,,3))</f>
        <v>420538</v>
      </c>
      <c r="CV19" s="5">
        <f ca="1">SUM(OFFSET($G19,,(COLUMNS($G19:N19)-1)*3,,3))</f>
        <v>415427</v>
      </c>
      <c r="CW19" s="5">
        <f ca="1">SUM(OFFSET($G19,,(COLUMNS($G19:O19)-1)*3,,3))</f>
        <v>401394</v>
      </c>
      <c r="CX19" s="5">
        <f ca="1">SUM(OFFSET($G19,,(COLUMNS($G19:P19)-1)*3,,3))</f>
        <v>395800</v>
      </c>
      <c r="CY19" s="5">
        <f ca="1">SUM(OFFSET($G19,,(COLUMNS($G19:Q19)-1)*3,,3))</f>
        <v>384759</v>
      </c>
      <c r="CZ19" s="5">
        <f ca="1">SUM(OFFSET($G19,,(COLUMNS($G19:R19)-1)*3,,3))</f>
        <v>379648</v>
      </c>
      <c r="DB19" s="5">
        <f ca="1">SUM(OFFSET($G19,,(COLUMNS($G19:G19)-1)*12,,12))</f>
        <v>1599191</v>
      </c>
      <c r="DC19" s="5">
        <f ca="1">SUM(OFFSET($G19,,(COLUMNS($G19:H19)-1)*12,,12))</f>
        <v>1651586</v>
      </c>
      <c r="DD19" s="5">
        <f ca="1">SUM(OFFSET($G19,,(COLUMNS($G19:I19)-1)*12,,12))</f>
        <v>1561601</v>
      </c>
    </row>
    <row r="20" spans="2:108" ht="15" customHeight="1" x14ac:dyDescent="0.25">
      <c r="B20" s="72" t="s">
        <v>28</v>
      </c>
      <c r="F20" s="1"/>
      <c r="G20" s="4">
        <f>G90</f>
        <v>0</v>
      </c>
      <c r="H20" s="4">
        <f t="shared" ref="H20:BS20" si="92">H90</f>
        <v>0</v>
      </c>
      <c r="I20" s="4">
        <f t="shared" si="92"/>
        <v>500000</v>
      </c>
      <c r="J20" s="4">
        <f t="shared" si="92"/>
        <v>0</v>
      </c>
      <c r="K20" s="4">
        <f t="shared" si="92"/>
        <v>0</v>
      </c>
      <c r="L20" s="4">
        <f t="shared" si="92"/>
        <v>500000</v>
      </c>
      <c r="M20" s="4">
        <f t="shared" si="92"/>
        <v>0</v>
      </c>
      <c r="N20" s="4">
        <f t="shared" si="92"/>
        <v>0</v>
      </c>
      <c r="O20" s="4">
        <f t="shared" si="92"/>
        <v>500000</v>
      </c>
      <c r="P20" s="4">
        <f t="shared" si="92"/>
        <v>0</v>
      </c>
      <c r="Q20" s="4">
        <f t="shared" si="92"/>
        <v>0</v>
      </c>
      <c r="R20" s="4">
        <f t="shared" si="92"/>
        <v>500000</v>
      </c>
      <c r="S20" s="4">
        <f t="shared" si="92"/>
        <v>0</v>
      </c>
      <c r="T20" s="4">
        <f t="shared" si="92"/>
        <v>0</v>
      </c>
      <c r="U20" s="4">
        <f t="shared" si="92"/>
        <v>500000</v>
      </c>
      <c r="V20" s="4">
        <f t="shared" si="92"/>
        <v>0</v>
      </c>
      <c r="W20" s="4">
        <f t="shared" si="92"/>
        <v>0</v>
      </c>
      <c r="X20" s="4">
        <f t="shared" si="92"/>
        <v>500000</v>
      </c>
      <c r="Y20" s="4">
        <f t="shared" si="92"/>
        <v>0</v>
      </c>
      <c r="Z20" s="4">
        <f t="shared" si="92"/>
        <v>0</v>
      </c>
      <c r="AA20" s="4">
        <f t="shared" si="92"/>
        <v>500000</v>
      </c>
      <c r="AB20" s="4">
        <f t="shared" si="92"/>
        <v>0</v>
      </c>
      <c r="AC20" s="4">
        <f t="shared" si="92"/>
        <v>0</v>
      </c>
      <c r="AD20" s="4">
        <f t="shared" si="92"/>
        <v>500000</v>
      </c>
      <c r="AE20" s="4">
        <f t="shared" si="92"/>
        <v>0</v>
      </c>
      <c r="AF20" s="4">
        <f t="shared" si="92"/>
        <v>0</v>
      </c>
      <c r="AG20" s="4">
        <f t="shared" si="92"/>
        <v>500000</v>
      </c>
      <c r="AH20" s="4">
        <f t="shared" si="92"/>
        <v>0</v>
      </c>
      <c r="AI20" s="4">
        <f t="shared" si="92"/>
        <v>0</v>
      </c>
      <c r="AJ20" s="4">
        <f t="shared" si="92"/>
        <v>500000</v>
      </c>
      <c r="AK20" s="4">
        <f t="shared" si="92"/>
        <v>0</v>
      </c>
      <c r="AL20" s="4">
        <f t="shared" si="92"/>
        <v>0</v>
      </c>
      <c r="AM20" s="4">
        <f t="shared" si="92"/>
        <v>500000</v>
      </c>
      <c r="AN20" s="4">
        <f t="shared" si="92"/>
        <v>0</v>
      </c>
      <c r="AO20" s="4">
        <f t="shared" si="92"/>
        <v>0</v>
      </c>
      <c r="AP20" s="4">
        <f t="shared" si="92"/>
        <v>500000</v>
      </c>
      <c r="AQ20" s="4">
        <f t="shared" si="92"/>
        <v>0</v>
      </c>
      <c r="AR20" s="4">
        <f t="shared" si="92"/>
        <v>0</v>
      </c>
      <c r="AS20" s="4">
        <f t="shared" si="92"/>
        <v>500000</v>
      </c>
      <c r="AT20" s="4">
        <f t="shared" si="92"/>
        <v>0</v>
      </c>
      <c r="AU20" s="4">
        <f t="shared" si="92"/>
        <v>0</v>
      </c>
      <c r="AV20" s="4">
        <f t="shared" si="92"/>
        <v>500000</v>
      </c>
      <c r="AW20" s="4">
        <f t="shared" si="92"/>
        <v>0</v>
      </c>
      <c r="AX20" s="4">
        <f t="shared" si="92"/>
        <v>0</v>
      </c>
      <c r="AY20" s="4">
        <f t="shared" si="92"/>
        <v>500000</v>
      </c>
      <c r="AZ20" s="4">
        <f t="shared" si="92"/>
        <v>0</v>
      </c>
      <c r="BA20" s="4">
        <f t="shared" si="92"/>
        <v>0</v>
      </c>
      <c r="BB20" s="4">
        <f t="shared" si="92"/>
        <v>500000</v>
      </c>
      <c r="BC20" s="4">
        <f t="shared" si="92"/>
        <v>0</v>
      </c>
      <c r="BD20" s="4">
        <f t="shared" si="92"/>
        <v>0</v>
      </c>
      <c r="BE20" s="4">
        <f t="shared" si="92"/>
        <v>500000</v>
      </c>
      <c r="BF20" s="4">
        <f t="shared" si="92"/>
        <v>0</v>
      </c>
      <c r="BG20" s="4">
        <f t="shared" si="92"/>
        <v>0</v>
      </c>
      <c r="BH20" s="4">
        <f t="shared" si="92"/>
        <v>500000</v>
      </c>
      <c r="BI20" s="4">
        <f t="shared" si="92"/>
        <v>0</v>
      </c>
      <c r="BJ20" s="4">
        <f t="shared" si="92"/>
        <v>0</v>
      </c>
      <c r="BK20" s="4">
        <f t="shared" si="92"/>
        <v>500000</v>
      </c>
      <c r="BL20" s="4">
        <f t="shared" si="92"/>
        <v>0</v>
      </c>
      <c r="BM20" s="4">
        <f t="shared" si="92"/>
        <v>0</v>
      </c>
      <c r="BN20" s="4">
        <f t="shared" si="92"/>
        <v>500000</v>
      </c>
      <c r="BO20" s="4">
        <f t="shared" si="92"/>
        <v>0</v>
      </c>
      <c r="BP20" s="4">
        <f t="shared" si="92"/>
        <v>0</v>
      </c>
      <c r="BQ20" s="4">
        <f t="shared" si="92"/>
        <v>500000</v>
      </c>
      <c r="BR20" s="4">
        <f t="shared" si="92"/>
        <v>0</v>
      </c>
      <c r="BS20" s="4">
        <f t="shared" si="92"/>
        <v>0</v>
      </c>
      <c r="BT20" s="4">
        <f t="shared" ref="BT20:BZ20" si="93">BT90</f>
        <v>500000</v>
      </c>
      <c r="BU20" s="4">
        <f t="shared" si="93"/>
        <v>0</v>
      </c>
      <c r="BV20" s="4">
        <f t="shared" si="93"/>
        <v>0</v>
      </c>
      <c r="BW20" s="4">
        <f t="shared" si="93"/>
        <v>500000</v>
      </c>
      <c r="BX20" s="4">
        <f t="shared" si="93"/>
        <v>0</v>
      </c>
      <c r="BY20" s="4">
        <f t="shared" si="93"/>
        <v>0</v>
      </c>
      <c r="BZ20" s="4">
        <f t="shared" si="93"/>
        <v>500000</v>
      </c>
      <c r="CO20" s="5">
        <f ca="1">SUM(OFFSET($G20,,(COLUMNS($G20:G20)-1)*3,,3))</f>
        <v>500000</v>
      </c>
      <c r="CP20" s="5">
        <f ca="1">SUM(OFFSET($G20,,(COLUMNS($G20:H20)-1)*3,,3))</f>
        <v>500000</v>
      </c>
      <c r="CQ20" s="5">
        <f ca="1">SUM(OFFSET($G20,,(COLUMNS($G20:I20)-1)*3,,3))</f>
        <v>500000</v>
      </c>
      <c r="CR20" s="5">
        <f ca="1">SUM(OFFSET($G20,,(COLUMNS($G20:J20)-1)*3,,3))</f>
        <v>500000</v>
      </c>
      <c r="CS20" s="5">
        <f ca="1">SUM(OFFSET($G20,,(COLUMNS($G20:K20)-1)*3,,3))</f>
        <v>500000</v>
      </c>
      <c r="CT20" s="5">
        <f ca="1">SUM(OFFSET($G20,,(COLUMNS($G20:L20)-1)*3,,3))</f>
        <v>500000</v>
      </c>
      <c r="CU20" s="5">
        <f ca="1">SUM(OFFSET($G20,,(COLUMNS($G20:M20)-1)*3,,3))</f>
        <v>500000</v>
      </c>
      <c r="CV20" s="5">
        <f ca="1">SUM(OFFSET($G20,,(COLUMNS($G20:N20)-1)*3,,3))</f>
        <v>500000</v>
      </c>
      <c r="CW20" s="5">
        <f ca="1">SUM(OFFSET($G20,,(COLUMNS($G20:O20)-1)*3,,3))</f>
        <v>500000</v>
      </c>
      <c r="CX20" s="5">
        <f ca="1">SUM(OFFSET($G20,,(COLUMNS($G20:P20)-1)*3,,3))</f>
        <v>500000</v>
      </c>
      <c r="CY20" s="5">
        <f ca="1">SUM(OFFSET($G20,,(COLUMNS($G20:Q20)-1)*3,,3))</f>
        <v>500000</v>
      </c>
      <c r="CZ20" s="5">
        <f ca="1">SUM(OFFSET($G20,,(COLUMNS($G20:R20)-1)*3,,3))</f>
        <v>500000</v>
      </c>
      <c r="DB20" s="5">
        <f ca="1">SUM(OFFSET($G20,,(COLUMNS($G20:G20)-1)*12,,12))</f>
        <v>2000000</v>
      </c>
      <c r="DC20" s="5">
        <f ca="1">SUM(OFFSET($G20,,(COLUMNS($G20:H20)-1)*12,,12))</f>
        <v>2000000</v>
      </c>
      <c r="DD20" s="5">
        <f ca="1">SUM(OFFSET($G20,,(COLUMNS($G20:I20)-1)*12,,12))</f>
        <v>2000000</v>
      </c>
    </row>
    <row r="21" spans="2:108" ht="5.0999999999999996" customHeight="1" x14ac:dyDescent="0.25">
      <c r="F21" s="1"/>
      <c r="G21" s="1"/>
    </row>
    <row r="22" spans="2:108" ht="15" customHeight="1" x14ac:dyDescent="0.25">
      <c r="B22" s="6" t="s">
        <v>49</v>
      </c>
      <c r="F22" s="1"/>
      <c r="G22" s="78">
        <f>$I$19*4</f>
        <v>1601332</v>
      </c>
      <c r="H22" s="78">
        <f t="shared" ref="H22:I22" si="94">$I$19*4</f>
        <v>1601332</v>
      </c>
      <c r="I22" s="78">
        <f t="shared" si="94"/>
        <v>1601332</v>
      </c>
      <c r="J22" s="78">
        <f>AVERAGE($I$19,$L$19)*4</f>
        <v>1602156</v>
      </c>
      <c r="K22" s="78">
        <f t="shared" ref="K22:L22" si="95">AVERAGE($I$19,$L$19)*4</f>
        <v>1602156</v>
      </c>
      <c r="L22" s="78">
        <f t="shared" si="95"/>
        <v>1602156</v>
      </c>
      <c r="M22" s="78">
        <f>AVERAGE($I$19,$L$19,$O$19)*4</f>
        <v>1602880</v>
      </c>
      <c r="N22" s="78">
        <f t="shared" ref="N22:O22" si="96">AVERAGE($I$19,$L$19,$O$19)*4</f>
        <v>1602880</v>
      </c>
      <c r="O22" s="78">
        <f t="shared" si="96"/>
        <v>1602880</v>
      </c>
      <c r="P22" s="78">
        <f>AVERAGE($I$19,$L$19,$O$19,$R$19)*4</f>
        <v>1599191</v>
      </c>
      <c r="Q22" s="78">
        <f>AVERAGE($I$19,$L$19,$O$19,$R$19)*4</f>
        <v>1599191</v>
      </c>
      <c r="R22" s="4">
        <f ca="1">SUM(OFFSET(R19,,,,-12))</f>
        <v>1599191</v>
      </c>
      <c r="S22" s="4">
        <f t="shared" ref="S22:BZ23" ca="1" si="97">SUM(OFFSET(S19,,,,-12))</f>
        <v>1599191</v>
      </c>
      <c r="T22" s="4">
        <f t="shared" ca="1" si="97"/>
        <v>1599191</v>
      </c>
      <c r="U22" s="4">
        <f t="shared" ca="1" si="97"/>
        <v>1583291</v>
      </c>
      <c r="V22" s="4">
        <f t="shared" ca="1" si="97"/>
        <v>1583291</v>
      </c>
      <c r="W22" s="4">
        <f t="shared" ca="1" si="97"/>
        <v>1583291</v>
      </c>
      <c r="X22" s="4">
        <f t="shared" ca="1" si="97"/>
        <v>1613734</v>
      </c>
      <c r="Y22" s="4">
        <f t="shared" ca="1" si="97"/>
        <v>1613734</v>
      </c>
      <c r="Z22" s="4">
        <f t="shared" ca="1" si="97"/>
        <v>1613734</v>
      </c>
      <c r="AA22" s="4">
        <f t="shared" ca="1" si="97"/>
        <v>1633190</v>
      </c>
      <c r="AB22" s="4">
        <f t="shared" ca="1" si="97"/>
        <v>1633190</v>
      </c>
      <c r="AC22" s="4">
        <f t="shared" ca="1" si="97"/>
        <v>1633190</v>
      </c>
      <c r="AD22" s="4">
        <f t="shared" ca="1" si="97"/>
        <v>1651586</v>
      </c>
      <c r="AE22" s="4">
        <f t="shared" ca="1" si="97"/>
        <v>1651586</v>
      </c>
      <c r="AF22" s="4">
        <f t="shared" ca="1" si="97"/>
        <v>1651586</v>
      </c>
      <c r="AG22" s="4">
        <f t="shared" ca="1" si="97"/>
        <v>1668547</v>
      </c>
      <c r="AH22" s="4">
        <f t="shared" ca="1" si="97"/>
        <v>1668547</v>
      </c>
      <c r="AI22" s="4">
        <f t="shared" ca="1" si="97"/>
        <v>1668547</v>
      </c>
      <c r="AJ22" s="4">
        <f t="shared" ca="1" si="97"/>
        <v>1633159</v>
      </c>
      <c r="AK22" s="4">
        <f t="shared" ca="1" si="97"/>
        <v>1633159</v>
      </c>
      <c r="AL22" s="4">
        <f t="shared" ca="1" si="97"/>
        <v>1633159</v>
      </c>
      <c r="AM22" s="4">
        <f t="shared" ca="1" si="97"/>
        <v>1597380</v>
      </c>
      <c r="AN22" s="4">
        <f t="shared" ca="1" si="97"/>
        <v>1597380</v>
      </c>
      <c r="AO22" s="4">
        <f t="shared" ca="1" si="97"/>
        <v>1597380</v>
      </c>
      <c r="AP22" s="4">
        <f t="shared" ca="1" si="97"/>
        <v>1561601</v>
      </c>
      <c r="AQ22" s="4">
        <f t="shared" ca="1" si="97"/>
        <v>1561601</v>
      </c>
      <c r="AR22" s="4">
        <f t="shared" ca="1" si="97"/>
        <v>1561601</v>
      </c>
      <c r="AS22" s="4">
        <f t="shared" ca="1" si="97"/>
        <v>1530673</v>
      </c>
      <c r="AT22" s="4">
        <f t="shared" ca="1" si="97"/>
        <v>1530673</v>
      </c>
      <c r="AU22" s="4">
        <f t="shared" ca="1" si="97"/>
        <v>1530673</v>
      </c>
      <c r="AV22" s="4">
        <f t="shared" ca="1" si="97"/>
        <v>1495284</v>
      </c>
      <c r="AW22" s="4">
        <f t="shared" ca="1" si="97"/>
        <v>1495284</v>
      </c>
      <c r="AX22" s="4">
        <f t="shared" ca="1" si="97"/>
        <v>1495284</v>
      </c>
      <c r="AY22" s="4">
        <f t="shared" ca="1" si="97"/>
        <v>1459507</v>
      </c>
      <c r="AZ22" s="4">
        <f t="shared" ca="1" si="97"/>
        <v>1459507</v>
      </c>
      <c r="BA22" s="4">
        <f t="shared" ca="1" si="97"/>
        <v>1459507</v>
      </c>
      <c r="BB22" s="4">
        <f t="shared" ca="1" si="97"/>
        <v>1423731</v>
      </c>
      <c r="BC22" s="4">
        <f t="shared" ca="1" si="97"/>
        <v>1423731</v>
      </c>
      <c r="BD22" s="4">
        <f t="shared" ca="1" si="97"/>
        <v>1423731</v>
      </c>
      <c r="BE22" s="4">
        <f t="shared" ca="1" si="97"/>
        <v>1384659</v>
      </c>
      <c r="BF22" s="4">
        <f t="shared" ca="1" si="97"/>
        <v>1384659</v>
      </c>
      <c r="BG22" s="4">
        <f t="shared" ca="1" si="97"/>
        <v>1384659</v>
      </c>
      <c r="BH22" s="4">
        <f t="shared" ca="1" si="97"/>
        <v>1349269</v>
      </c>
      <c r="BI22" s="4">
        <f t="shared" ca="1" si="97"/>
        <v>1349269</v>
      </c>
      <c r="BJ22" s="4">
        <f t="shared" ca="1" si="97"/>
        <v>1349269</v>
      </c>
      <c r="BK22" s="4">
        <f t="shared" ca="1" si="97"/>
        <v>1313491</v>
      </c>
      <c r="BL22" s="4">
        <f t="shared" ca="1" si="97"/>
        <v>1313491</v>
      </c>
      <c r="BM22" s="4">
        <f t="shared" ca="1" si="97"/>
        <v>1313491</v>
      </c>
      <c r="BN22" s="4">
        <f t="shared" ca="1" si="97"/>
        <v>1277712</v>
      </c>
      <c r="BO22" s="4">
        <f t="shared" ca="1" si="97"/>
        <v>1277712</v>
      </c>
      <c r="BP22" s="4">
        <f t="shared" ca="1" si="97"/>
        <v>1277712</v>
      </c>
      <c r="BQ22" s="4">
        <f t="shared" ca="1" si="97"/>
        <v>1242713</v>
      </c>
      <c r="BR22" s="4">
        <f t="shared" ca="1" si="97"/>
        <v>1242713</v>
      </c>
      <c r="BS22" s="4">
        <f t="shared" ca="1" si="97"/>
        <v>1242713</v>
      </c>
      <c r="BT22" s="4">
        <f t="shared" ca="1" si="97"/>
        <v>1207326</v>
      </c>
      <c r="BU22" s="4">
        <f t="shared" ca="1" si="97"/>
        <v>1207326</v>
      </c>
      <c r="BV22" s="4">
        <f t="shared" ca="1" si="97"/>
        <v>1207326</v>
      </c>
      <c r="BW22" s="4">
        <f t="shared" ca="1" si="97"/>
        <v>1171549</v>
      </c>
      <c r="BX22" s="4">
        <f t="shared" ca="1" si="97"/>
        <v>1171549</v>
      </c>
      <c r="BY22" s="4">
        <f t="shared" ca="1" si="97"/>
        <v>1171549</v>
      </c>
      <c r="BZ22" s="4">
        <f t="shared" ca="1" si="97"/>
        <v>1135770</v>
      </c>
      <c r="CO22" s="20">
        <f>INDEX($F22:$BZ22,MATCH(CO$6,$F$6:$BZ$6,0))</f>
        <v>1601332</v>
      </c>
      <c r="CP22" s="20">
        <f t="shared" ref="CP22:CZ23" si="98">INDEX($F22:$BZ22,MATCH(CP$6,$F$6:$BZ$6,0))</f>
        <v>1602156</v>
      </c>
      <c r="CQ22" s="20">
        <f t="shared" si="98"/>
        <v>1602880</v>
      </c>
      <c r="CR22" s="20">
        <f t="shared" ca="1" si="98"/>
        <v>1599191</v>
      </c>
      <c r="CS22" s="20">
        <f t="shared" ca="1" si="98"/>
        <v>1583291</v>
      </c>
      <c r="CT22" s="20">
        <f t="shared" ca="1" si="98"/>
        <v>1613734</v>
      </c>
      <c r="CU22" s="20">
        <f t="shared" ca="1" si="98"/>
        <v>1633190</v>
      </c>
      <c r="CV22" s="20">
        <f t="shared" ca="1" si="98"/>
        <v>1651586</v>
      </c>
      <c r="CW22" s="20">
        <f t="shared" ca="1" si="98"/>
        <v>1668547</v>
      </c>
      <c r="CX22" s="20">
        <f t="shared" ca="1" si="98"/>
        <v>1633159</v>
      </c>
      <c r="CY22" s="20">
        <f t="shared" ca="1" si="98"/>
        <v>1597380</v>
      </c>
      <c r="CZ22" s="20">
        <f t="shared" ca="1" si="98"/>
        <v>1561601</v>
      </c>
      <c r="DB22" s="4">
        <f t="shared" ref="DB22:DD23" ca="1" si="99">INDEX($F22:$BZ22,MATCH(DB$6,$F$6:$BZ$6,0))</f>
        <v>1599191</v>
      </c>
      <c r="DC22" s="4">
        <f t="shared" ca="1" si="99"/>
        <v>1651586</v>
      </c>
      <c r="DD22" s="4">
        <f t="shared" ca="1" si="99"/>
        <v>1561601</v>
      </c>
    </row>
    <row r="23" spans="2:108" ht="15" customHeight="1" x14ac:dyDescent="0.25">
      <c r="B23" s="6" t="s">
        <v>50</v>
      </c>
      <c r="F23" s="1"/>
      <c r="G23" s="47">
        <v>2000000</v>
      </c>
      <c r="H23" s="47">
        <v>2000000</v>
      </c>
      <c r="I23" s="47">
        <v>2000000</v>
      </c>
      <c r="J23" s="47">
        <v>2000000</v>
      </c>
      <c r="K23" s="47">
        <v>2000000</v>
      </c>
      <c r="L23" s="47">
        <v>2000000</v>
      </c>
      <c r="M23" s="47">
        <v>2000000</v>
      </c>
      <c r="N23" s="47">
        <v>2000000</v>
      </c>
      <c r="O23" s="47">
        <v>2000000</v>
      </c>
      <c r="P23" s="47">
        <v>2000000</v>
      </c>
      <c r="Q23" s="47">
        <v>2000000</v>
      </c>
      <c r="R23" s="4">
        <f ca="1">SUM(OFFSET(R20,,,,-12))</f>
        <v>2000000</v>
      </c>
      <c r="S23" s="4">
        <f t="shared" ca="1" si="97"/>
        <v>2000000</v>
      </c>
      <c r="T23" s="4">
        <f t="shared" ca="1" si="97"/>
        <v>2000000</v>
      </c>
      <c r="U23" s="4">
        <f t="shared" ca="1" si="97"/>
        <v>2000000</v>
      </c>
      <c r="V23" s="4">
        <f t="shared" ca="1" si="97"/>
        <v>2000000</v>
      </c>
      <c r="W23" s="4">
        <f t="shared" ca="1" si="97"/>
        <v>2000000</v>
      </c>
      <c r="X23" s="4">
        <f t="shared" ca="1" si="97"/>
        <v>2000000</v>
      </c>
      <c r="Y23" s="4">
        <f t="shared" ca="1" si="97"/>
        <v>2000000</v>
      </c>
      <c r="Z23" s="4">
        <f t="shared" ca="1" si="97"/>
        <v>2000000</v>
      </c>
      <c r="AA23" s="4">
        <f t="shared" ca="1" si="97"/>
        <v>2000000</v>
      </c>
      <c r="AB23" s="4">
        <f t="shared" ca="1" si="97"/>
        <v>2000000</v>
      </c>
      <c r="AC23" s="4">
        <f t="shared" ca="1" si="97"/>
        <v>2000000</v>
      </c>
      <c r="AD23" s="4">
        <f t="shared" ca="1" si="97"/>
        <v>2000000</v>
      </c>
      <c r="AE23" s="4">
        <f t="shared" ca="1" si="97"/>
        <v>2000000</v>
      </c>
      <c r="AF23" s="4">
        <f t="shared" ca="1" si="97"/>
        <v>2000000</v>
      </c>
      <c r="AG23" s="4">
        <f t="shared" ca="1" si="97"/>
        <v>2000000</v>
      </c>
      <c r="AH23" s="4">
        <f t="shared" ca="1" si="97"/>
        <v>2000000</v>
      </c>
      <c r="AI23" s="4">
        <f t="shared" ca="1" si="97"/>
        <v>2000000</v>
      </c>
      <c r="AJ23" s="4">
        <f t="shared" ca="1" si="97"/>
        <v>2000000</v>
      </c>
      <c r="AK23" s="4">
        <f t="shared" ca="1" si="97"/>
        <v>2000000</v>
      </c>
      <c r="AL23" s="4">
        <f t="shared" ca="1" si="97"/>
        <v>2000000</v>
      </c>
      <c r="AM23" s="4">
        <f t="shared" ca="1" si="97"/>
        <v>2000000</v>
      </c>
      <c r="AN23" s="4">
        <f t="shared" ca="1" si="97"/>
        <v>2000000</v>
      </c>
      <c r="AO23" s="4">
        <f t="shared" ca="1" si="97"/>
        <v>2000000</v>
      </c>
      <c r="AP23" s="4">
        <f t="shared" ca="1" si="97"/>
        <v>2000000</v>
      </c>
      <c r="AQ23" s="4">
        <f t="shared" ca="1" si="97"/>
        <v>2000000</v>
      </c>
      <c r="AR23" s="4">
        <f t="shared" ca="1" si="97"/>
        <v>2000000</v>
      </c>
      <c r="AS23" s="4">
        <f t="shared" ca="1" si="97"/>
        <v>2000000</v>
      </c>
      <c r="AT23" s="4">
        <f t="shared" ca="1" si="97"/>
        <v>2000000</v>
      </c>
      <c r="AU23" s="4">
        <f t="shared" ca="1" si="97"/>
        <v>2000000</v>
      </c>
      <c r="AV23" s="4">
        <f t="shared" ca="1" si="97"/>
        <v>2000000</v>
      </c>
      <c r="AW23" s="4">
        <f t="shared" ca="1" si="97"/>
        <v>2000000</v>
      </c>
      <c r="AX23" s="4">
        <f t="shared" ca="1" si="97"/>
        <v>2000000</v>
      </c>
      <c r="AY23" s="4">
        <f t="shared" ca="1" si="97"/>
        <v>2000000</v>
      </c>
      <c r="AZ23" s="4">
        <f t="shared" ca="1" si="97"/>
        <v>2000000</v>
      </c>
      <c r="BA23" s="4">
        <f t="shared" ca="1" si="97"/>
        <v>2000000</v>
      </c>
      <c r="BB23" s="4">
        <f t="shared" ca="1" si="97"/>
        <v>2000000</v>
      </c>
      <c r="BC23" s="4">
        <f t="shared" ca="1" si="97"/>
        <v>2000000</v>
      </c>
      <c r="BD23" s="4">
        <f t="shared" ca="1" si="97"/>
        <v>2000000</v>
      </c>
      <c r="BE23" s="4">
        <f t="shared" ca="1" si="97"/>
        <v>2000000</v>
      </c>
      <c r="BF23" s="4">
        <f t="shared" ca="1" si="97"/>
        <v>2000000</v>
      </c>
      <c r="BG23" s="4">
        <f t="shared" ca="1" si="97"/>
        <v>2000000</v>
      </c>
      <c r="BH23" s="4">
        <f t="shared" ca="1" si="97"/>
        <v>2000000</v>
      </c>
      <c r="BI23" s="4">
        <f t="shared" ca="1" si="97"/>
        <v>2000000</v>
      </c>
      <c r="BJ23" s="4">
        <f t="shared" ca="1" si="97"/>
        <v>2000000</v>
      </c>
      <c r="BK23" s="4">
        <f t="shared" ca="1" si="97"/>
        <v>2000000</v>
      </c>
      <c r="BL23" s="4">
        <f t="shared" ca="1" si="97"/>
        <v>2000000</v>
      </c>
      <c r="BM23" s="4">
        <f t="shared" ca="1" si="97"/>
        <v>2000000</v>
      </c>
      <c r="BN23" s="4">
        <f t="shared" ca="1" si="97"/>
        <v>2000000</v>
      </c>
      <c r="BO23" s="4">
        <f t="shared" ca="1" si="97"/>
        <v>2000000</v>
      </c>
      <c r="BP23" s="4">
        <f t="shared" ca="1" si="97"/>
        <v>2000000</v>
      </c>
      <c r="BQ23" s="4">
        <f t="shared" ca="1" si="97"/>
        <v>2000000</v>
      </c>
      <c r="BR23" s="4">
        <f t="shared" ca="1" si="97"/>
        <v>2000000</v>
      </c>
      <c r="BS23" s="4">
        <f t="shared" ca="1" si="97"/>
        <v>2000000</v>
      </c>
      <c r="BT23" s="4">
        <f t="shared" ca="1" si="97"/>
        <v>2000000</v>
      </c>
      <c r="BU23" s="4">
        <f t="shared" ca="1" si="97"/>
        <v>2000000</v>
      </c>
      <c r="BV23" s="4">
        <f t="shared" ca="1" si="97"/>
        <v>2000000</v>
      </c>
      <c r="BW23" s="4">
        <f t="shared" ca="1" si="97"/>
        <v>2000000</v>
      </c>
      <c r="BX23" s="4">
        <f t="shared" ca="1" si="97"/>
        <v>2000000</v>
      </c>
      <c r="BY23" s="4">
        <f t="shared" ca="1" si="97"/>
        <v>2000000</v>
      </c>
      <c r="BZ23" s="4">
        <f t="shared" ca="1" si="97"/>
        <v>2000000</v>
      </c>
      <c r="CO23" s="20">
        <f>INDEX($F23:$BZ23,MATCH(CO$6,$F$6:$BZ$6,0))</f>
        <v>2000000</v>
      </c>
      <c r="CP23" s="20">
        <f t="shared" si="98"/>
        <v>2000000</v>
      </c>
      <c r="CQ23" s="20">
        <f t="shared" si="98"/>
        <v>2000000</v>
      </c>
      <c r="CR23" s="20">
        <f t="shared" ca="1" si="98"/>
        <v>2000000</v>
      </c>
      <c r="CS23" s="20">
        <f t="shared" ca="1" si="98"/>
        <v>2000000</v>
      </c>
      <c r="CT23" s="20">
        <f t="shared" ca="1" si="98"/>
        <v>2000000</v>
      </c>
      <c r="CU23" s="20">
        <f t="shared" ca="1" si="98"/>
        <v>2000000</v>
      </c>
      <c r="CV23" s="20">
        <f t="shared" ca="1" si="98"/>
        <v>2000000</v>
      </c>
      <c r="CW23" s="20">
        <f t="shared" ca="1" si="98"/>
        <v>2000000</v>
      </c>
      <c r="CX23" s="20">
        <f t="shared" ca="1" si="98"/>
        <v>2000000</v>
      </c>
      <c r="CY23" s="20">
        <f t="shared" ca="1" si="98"/>
        <v>2000000</v>
      </c>
      <c r="CZ23" s="20">
        <f t="shared" ca="1" si="98"/>
        <v>2000000</v>
      </c>
      <c r="DB23" s="4">
        <f t="shared" ca="1" si="99"/>
        <v>2000000</v>
      </c>
      <c r="DC23" s="4">
        <f t="shared" ca="1" si="99"/>
        <v>2000000</v>
      </c>
      <c r="DD23" s="4">
        <f t="shared" ca="1" si="99"/>
        <v>2000000</v>
      </c>
    </row>
    <row r="24" spans="2:108" ht="5.0999999999999996" customHeight="1" x14ac:dyDescent="0.25">
      <c r="F24" s="1"/>
      <c r="G24" s="1"/>
    </row>
    <row r="25" spans="2:108" ht="15" customHeight="1" x14ac:dyDescent="0.25">
      <c r="B25" t="s">
        <v>51</v>
      </c>
      <c r="F25" s="1"/>
      <c r="G25" s="73">
        <f t="shared" ref="G25:BR25" si="100">G59</f>
        <v>20000000</v>
      </c>
      <c r="H25" s="73">
        <f t="shared" si="100"/>
        <v>20000000</v>
      </c>
      <c r="I25" s="73">
        <f t="shared" si="100"/>
        <v>19500000</v>
      </c>
      <c r="J25" s="73">
        <f t="shared" si="100"/>
        <v>19500000</v>
      </c>
      <c r="K25" s="73">
        <f t="shared" si="100"/>
        <v>19500000</v>
      </c>
      <c r="L25" s="73">
        <f t="shared" si="100"/>
        <v>19000000</v>
      </c>
      <c r="M25" s="73">
        <f t="shared" si="100"/>
        <v>19000000</v>
      </c>
      <c r="N25" s="73">
        <f t="shared" si="100"/>
        <v>19000000</v>
      </c>
      <c r="O25" s="73">
        <f t="shared" si="100"/>
        <v>18500000</v>
      </c>
      <c r="P25" s="73">
        <f t="shared" si="100"/>
        <v>18500000</v>
      </c>
      <c r="Q25" s="73">
        <f t="shared" si="100"/>
        <v>18500000</v>
      </c>
      <c r="R25" s="73">
        <f t="shared" si="100"/>
        <v>18000000</v>
      </c>
      <c r="S25" s="73">
        <f t="shared" si="100"/>
        <v>18000000</v>
      </c>
      <c r="T25" s="73">
        <f t="shared" si="100"/>
        <v>18000000</v>
      </c>
      <c r="U25" s="73">
        <f t="shared" si="100"/>
        <v>17500000</v>
      </c>
      <c r="V25" s="73">
        <f t="shared" si="100"/>
        <v>17500000</v>
      </c>
      <c r="W25" s="73">
        <f t="shared" si="100"/>
        <v>16000000</v>
      </c>
      <c r="X25" s="73">
        <f t="shared" si="100"/>
        <v>15500000</v>
      </c>
      <c r="Y25" s="73">
        <f t="shared" si="100"/>
        <v>15500000</v>
      </c>
      <c r="Z25" s="73">
        <f t="shared" si="100"/>
        <v>15500000</v>
      </c>
      <c r="AA25" s="73">
        <f t="shared" si="100"/>
        <v>15000000</v>
      </c>
      <c r="AB25" s="73">
        <f t="shared" si="100"/>
        <v>15000000</v>
      </c>
      <c r="AC25" s="73">
        <f t="shared" si="100"/>
        <v>15000000</v>
      </c>
      <c r="AD25" s="73">
        <f t="shared" si="100"/>
        <v>14500000</v>
      </c>
      <c r="AE25" s="73">
        <f t="shared" si="100"/>
        <v>14500000</v>
      </c>
      <c r="AF25" s="73">
        <f t="shared" si="100"/>
        <v>14500000</v>
      </c>
      <c r="AG25" s="73">
        <f t="shared" si="100"/>
        <v>14000000</v>
      </c>
      <c r="AH25" s="73">
        <f t="shared" si="100"/>
        <v>14000000</v>
      </c>
      <c r="AI25" s="73">
        <f t="shared" si="100"/>
        <v>12500000</v>
      </c>
      <c r="AJ25" s="73">
        <f t="shared" si="100"/>
        <v>12000000</v>
      </c>
      <c r="AK25" s="73">
        <f t="shared" si="100"/>
        <v>12000000</v>
      </c>
      <c r="AL25" s="73">
        <f t="shared" si="100"/>
        <v>12000000</v>
      </c>
      <c r="AM25" s="73">
        <f t="shared" si="100"/>
        <v>11500000</v>
      </c>
      <c r="AN25" s="73">
        <f t="shared" si="100"/>
        <v>11500000</v>
      </c>
      <c r="AO25" s="73">
        <f t="shared" si="100"/>
        <v>11500000</v>
      </c>
      <c r="AP25" s="73">
        <f t="shared" si="100"/>
        <v>11000000</v>
      </c>
      <c r="AQ25" s="73">
        <f t="shared" si="100"/>
        <v>11000000</v>
      </c>
      <c r="AR25" s="73">
        <f t="shared" si="100"/>
        <v>11000000</v>
      </c>
      <c r="AS25" s="73">
        <f t="shared" si="100"/>
        <v>10500000</v>
      </c>
      <c r="AT25" s="73">
        <f t="shared" si="100"/>
        <v>10500000</v>
      </c>
      <c r="AU25" s="73">
        <f t="shared" si="100"/>
        <v>9000000</v>
      </c>
      <c r="AV25" s="73">
        <f t="shared" si="100"/>
        <v>8500000</v>
      </c>
      <c r="AW25" s="73">
        <f t="shared" si="100"/>
        <v>8500000</v>
      </c>
      <c r="AX25" s="73">
        <f t="shared" si="100"/>
        <v>8500000</v>
      </c>
      <c r="AY25" s="73">
        <f t="shared" si="100"/>
        <v>8000000</v>
      </c>
      <c r="AZ25" s="73">
        <f t="shared" si="100"/>
        <v>8000000</v>
      </c>
      <c r="BA25" s="73">
        <f t="shared" si="100"/>
        <v>8000000</v>
      </c>
      <c r="BB25" s="73">
        <f t="shared" si="100"/>
        <v>7500000</v>
      </c>
      <c r="BC25" s="73">
        <f t="shared" si="100"/>
        <v>7500000</v>
      </c>
      <c r="BD25" s="73">
        <f t="shared" si="100"/>
        <v>7500000</v>
      </c>
      <c r="BE25" s="73">
        <f t="shared" si="100"/>
        <v>7000000</v>
      </c>
      <c r="BF25" s="73">
        <f t="shared" si="100"/>
        <v>7000000</v>
      </c>
      <c r="BG25" s="73">
        <f t="shared" si="100"/>
        <v>5500000</v>
      </c>
      <c r="BH25" s="73">
        <f t="shared" si="100"/>
        <v>5000000</v>
      </c>
      <c r="BI25" s="73">
        <f t="shared" si="100"/>
        <v>5000000</v>
      </c>
      <c r="BJ25" s="73">
        <f t="shared" si="100"/>
        <v>5000000</v>
      </c>
      <c r="BK25" s="73">
        <f t="shared" si="100"/>
        <v>4500000</v>
      </c>
      <c r="BL25" s="73">
        <f t="shared" si="100"/>
        <v>4500000</v>
      </c>
      <c r="BM25" s="73">
        <f t="shared" si="100"/>
        <v>4500000</v>
      </c>
      <c r="BN25" s="73">
        <f t="shared" si="100"/>
        <v>4000000</v>
      </c>
      <c r="BO25" s="73">
        <f t="shared" si="100"/>
        <v>4000000</v>
      </c>
      <c r="BP25" s="73">
        <f t="shared" si="100"/>
        <v>4000000</v>
      </c>
      <c r="BQ25" s="73">
        <f t="shared" si="100"/>
        <v>3500000</v>
      </c>
      <c r="BR25" s="73">
        <f t="shared" si="100"/>
        <v>3500000</v>
      </c>
      <c r="BS25" s="73">
        <f t="shared" ref="BS25:BZ25" si="101">BS59</f>
        <v>2000000</v>
      </c>
      <c r="BT25" s="73">
        <f t="shared" si="101"/>
        <v>1500000</v>
      </c>
      <c r="BU25" s="73">
        <f t="shared" si="101"/>
        <v>1500000</v>
      </c>
      <c r="BV25" s="73">
        <f t="shared" si="101"/>
        <v>1500000</v>
      </c>
      <c r="BW25" s="73">
        <f t="shared" si="101"/>
        <v>1000000</v>
      </c>
      <c r="BX25" s="73">
        <f t="shared" si="101"/>
        <v>1000000</v>
      </c>
      <c r="BY25" s="73">
        <f t="shared" si="101"/>
        <v>1000000</v>
      </c>
      <c r="BZ25" s="73">
        <f t="shared" si="101"/>
        <v>500000</v>
      </c>
      <c r="CO25" s="20">
        <f>INDEX($F25:$BZ25,MATCH(CO$6,$F$6:$BZ$6,0))</f>
        <v>19500000</v>
      </c>
      <c r="CP25" s="20">
        <f t="shared" ref="CP25:CZ26" si="102">INDEX($F25:$BZ25,MATCH(CP$6,$F$6:$BZ$6,0))</f>
        <v>19000000</v>
      </c>
      <c r="CQ25" s="20">
        <f t="shared" si="102"/>
        <v>18500000</v>
      </c>
      <c r="CR25" s="20">
        <f t="shared" si="102"/>
        <v>18000000</v>
      </c>
      <c r="CS25" s="20">
        <f t="shared" si="102"/>
        <v>17500000</v>
      </c>
      <c r="CT25" s="20">
        <f t="shared" si="102"/>
        <v>15500000</v>
      </c>
      <c r="CU25" s="20">
        <f t="shared" si="102"/>
        <v>15000000</v>
      </c>
      <c r="CV25" s="20">
        <f t="shared" si="102"/>
        <v>14500000</v>
      </c>
      <c r="CW25" s="20">
        <f t="shared" si="102"/>
        <v>14000000</v>
      </c>
      <c r="CX25" s="20">
        <f t="shared" si="102"/>
        <v>12000000</v>
      </c>
      <c r="CY25" s="20">
        <f t="shared" si="102"/>
        <v>11500000</v>
      </c>
      <c r="CZ25" s="20">
        <f t="shared" si="102"/>
        <v>11000000</v>
      </c>
      <c r="DB25" s="4">
        <f t="shared" ref="DB25:DD26" si="103">INDEX($F25:$BZ25,MATCH(DB$6,$F$6:$BZ$6,0))</f>
        <v>18000000</v>
      </c>
      <c r="DC25" s="4">
        <f t="shared" si="103"/>
        <v>14500000</v>
      </c>
      <c r="DD25" s="4">
        <f t="shared" si="103"/>
        <v>11000000</v>
      </c>
    </row>
    <row r="26" spans="2:108" ht="15" customHeight="1" x14ac:dyDescent="0.25">
      <c r="B26" t="s">
        <v>25</v>
      </c>
      <c r="F26" s="1"/>
      <c r="G26" s="4">
        <f t="shared" ref="G26:BR26" si="104">G94</f>
        <v>30017222</v>
      </c>
      <c r="H26" s="4">
        <f t="shared" si="104"/>
        <v>30032804</v>
      </c>
      <c r="I26" s="4">
        <f t="shared" si="104"/>
        <v>29550083</v>
      </c>
      <c r="J26" s="4">
        <f t="shared" si="104"/>
        <v>29566833</v>
      </c>
      <c r="K26" s="4">
        <f t="shared" si="104"/>
        <v>29584170</v>
      </c>
      <c r="L26" s="4">
        <f t="shared" si="104"/>
        <v>29100977</v>
      </c>
      <c r="M26" s="4">
        <f t="shared" si="104"/>
        <v>29118373</v>
      </c>
      <c r="N26" s="4">
        <f t="shared" si="104"/>
        <v>29135799</v>
      </c>
      <c r="O26" s="4">
        <f t="shared" si="104"/>
        <v>28652692</v>
      </c>
      <c r="P26" s="4">
        <f t="shared" si="104"/>
        <v>28670177</v>
      </c>
      <c r="Q26" s="4">
        <f t="shared" si="104"/>
        <v>28687127</v>
      </c>
      <c r="R26" s="4">
        <f t="shared" si="104"/>
        <v>28204671</v>
      </c>
      <c r="S26" s="4">
        <f t="shared" si="104"/>
        <v>28222246</v>
      </c>
      <c r="T26" s="4">
        <f t="shared" si="104"/>
        <v>28238147</v>
      </c>
      <c r="U26" s="4">
        <f t="shared" si="104"/>
        <v>27755779</v>
      </c>
      <c r="V26" s="4">
        <f t="shared" si="104"/>
        <v>27755779</v>
      </c>
      <c r="W26" s="4">
        <f t="shared" si="104"/>
        <v>26255779</v>
      </c>
      <c r="X26" s="4">
        <f t="shared" si="104"/>
        <v>25755779</v>
      </c>
      <c r="Y26" s="4">
        <f t="shared" si="104"/>
        <v>25755779</v>
      </c>
      <c r="Z26" s="4">
        <f t="shared" si="104"/>
        <v>25755779</v>
      </c>
      <c r="AA26" s="4">
        <f t="shared" si="104"/>
        <v>25255779</v>
      </c>
      <c r="AB26" s="4">
        <f t="shared" si="104"/>
        <v>25255779</v>
      </c>
      <c r="AC26" s="4">
        <f t="shared" si="104"/>
        <v>25255779</v>
      </c>
      <c r="AD26" s="4">
        <f t="shared" si="104"/>
        <v>24755779</v>
      </c>
      <c r="AE26" s="4">
        <f t="shared" si="104"/>
        <v>24755779</v>
      </c>
      <c r="AF26" s="4">
        <f t="shared" si="104"/>
        <v>24755779</v>
      </c>
      <c r="AG26" s="4">
        <f t="shared" si="104"/>
        <v>24255779</v>
      </c>
      <c r="AH26" s="4">
        <f t="shared" si="104"/>
        <v>24255779</v>
      </c>
      <c r="AI26" s="4">
        <f t="shared" si="104"/>
        <v>22755779</v>
      </c>
      <c r="AJ26" s="4">
        <f t="shared" si="104"/>
        <v>22255779</v>
      </c>
      <c r="AK26" s="4">
        <f t="shared" si="104"/>
        <v>22255779</v>
      </c>
      <c r="AL26" s="4">
        <f t="shared" si="104"/>
        <v>22255779</v>
      </c>
      <c r="AM26" s="4">
        <f t="shared" si="104"/>
        <v>21755779</v>
      </c>
      <c r="AN26" s="4">
        <f t="shared" si="104"/>
        <v>21755779</v>
      </c>
      <c r="AO26" s="4">
        <f t="shared" si="104"/>
        <v>21755779</v>
      </c>
      <c r="AP26" s="4">
        <f t="shared" si="104"/>
        <v>21255779</v>
      </c>
      <c r="AQ26" s="4">
        <f t="shared" si="104"/>
        <v>21255779</v>
      </c>
      <c r="AR26" s="4">
        <f t="shared" si="104"/>
        <v>21255779</v>
      </c>
      <c r="AS26" s="4">
        <f t="shared" si="104"/>
        <v>20755779</v>
      </c>
      <c r="AT26" s="4">
        <f t="shared" si="104"/>
        <v>20755779</v>
      </c>
      <c r="AU26" s="4">
        <f t="shared" si="104"/>
        <v>19255779</v>
      </c>
      <c r="AV26" s="4">
        <f t="shared" si="104"/>
        <v>18755779</v>
      </c>
      <c r="AW26" s="4">
        <f t="shared" si="104"/>
        <v>18755779</v>
      </c>
      <c r="AX26" s="4">
        <f t="shared" si="104"/>
        <v>18755779</v>
      </c>
      <c r="AY26" s="4">
        <f t="shared" si="104"/>
        <v>18255779</v>
      </c>
      <c r="AZ26" s="4">
        <f t="shared" si="104"/>
        <v>18255779</v>
      </c>
      <c r="BA26" s="4">
        <f t="shared" si="104"/>
        <v>18255779</v>
      </c>
      <c r="BB26" s="4">
        <f t="shared" si="104"/>
        <v>17755779</v>
      </c>
      <c r="BC26" s="4">
        <f t="shared" si="104"/>
        <v>17755779</v>
      </c>
      <c r="BD26" s="4">
        <f t="shared" si="104"/>
        <v>17755779</v>
      </c>
      <c r="BE26" s="4">
        <f t="shared" si="104"/>
        <v>17255779</v>
      </c>
      <c r="BF26" s="4">
        <f t="shared" si="104"/>
        <v>17255779</v>
      </c>
      <c r="BG26" s="4">
        <f t="shared" si="104"/>
        <v>15755779</v>
      </c>
      <c r="BH26" s="4">
        <f t="shared" si="104"/>
        <v>15255779</v>
      </c>
      <c r="BI26" s="4">
        <f t="shared" si="104"/>
        <v>15255779</v>
      </c>
      <c r="BJ26" s="4">
        <f t="shared" si="104"/>
        <v>15255779</v>
      </c>
      <c r="BK26" s="4">
        <f t="shared" si="104"/>
        <v>14755779</v>
      </c>
      <c r="BL26" s="4">
        <f t="shared" si="104"/>
        <v>14755779</v>
      </c>
      <c r="BM26" s="4">
        <f t="shared" si="104"/>
        <v>14755779</v>
      </c>
      <c r="BN26" s="4">
        <f t="shared" si="104"/>
        <v>14255779</v>
      </c>
      <c r="BO26" s="4">
        <f t="shared" si="104"/>
        <v>14255779</v>
      </c>
      <c r="BP26" s="4">
        <f t="shared" si="104"/>
        <v>14255779</v>
      </c>
      <c r="BQ26" s="4">
        <f t="shared" si="104"/>
        <v>13755779</v>
      </c>
      <c r="BR26" s="4">
        <f t="shared" si="104"/>
        <v>13755779</v>
      </c>
      <c r="BS26" s="4">
        <f t="shared" ref="BS26:BZ26" si="105">BS94</f>
        <v>12255779</v>
      </c>
      <c r="BT26" s="4">
        <f t="shared" si="105"/>
        <v>11755779</v>
      </c>
      <c r="BU26" s="4">
        <f t="shared" si="105"/>
        <v>11755779</v>
      </c>
      <c r="BV26" s="4">
        <f t="shared" si="105"/>
        <v>11755779</v>
      </c>
      <c r="BW26" s="4">
        <f t="shared" si="105"/>
        <v>11255779</v>
      </c>
      <c r="BX26" s="4">
        <f t="shared" si="105"/>
        <v>11255779</v>
      </c>
      <c r="BY26" s="4">
        <f t="shared" si="105"/>
        <v>11255779</v>
      </c>
      <c r="BZ26" s="4">
        <f t="shared" si="105"/>
        <v>10755779</v>
      </c>
      <c r="CO26" s="20">
        <f>INDEX($F26:$BZ26,MATCH(CO$6,$F$6:$BZ$6,0))</f>
        <v>29550083</v>
      </c>
      <c r="CP26" s="20">
        <f t="shared" si="102"/>
        <v>29100977</v>
      </c>
      <c r="CQ26" s="20">
        <f t="shared" si="102"/>
        <v>28652692</v>
      </c>
      <c r="CR26" s="20">
        <f t="shared" si="102"/>
        <v>28204671</v>
      </c>
      <c r="CS26" s="20">
        <f t="shared" si="102"/>
        <v>27755779</v>
      </c>
      <c r="CT26" s="20">
        <f t="shared" si="102"/>
        <v>25755779</v>
      </c>
      <c r="CU26" s="20">
        <f t="shared" si="102"/>
        <v>25255779</v>
      </c>
      <c r="CV26" s="20">
        <f t="shared" si="102"/>
        <v>24755779</v>
      </c>
      <c r="CW26" s="20">
        <f t="shared" si="102"/>
        <v>24255779</v>
      </c>
      <c r="CX26" s="20">
        <f t="shared" si="102"/>
        <v>22255779</v>
      </c>
      <c r="CY26" s="20">
        <f t="shared" si="102"/>
        <v>21755779</v>
      </c>
      <c r="CZ26" s="20">
        <f t="shared" si="102"/>
        <v>21255779</v>
      </c>
      <c r="DB26" s="4">
        <f t="shared" si="103"/>
        <v>28204671</v>
      </c>
      <c r="DC26" s="4">
        <f t="shared" si="103"/>
        <v>24755779</v>
      </c>
      <c r="DD26" s="4">
        <f t="shared" si="103"/>
        <v>21255779</v>
      </c>
    </row>
    <row r="27" spans="2:108" ht="5.0999999999999996" customHeight="1" x14ac:dyDescent="0.25">
      <c r="F27" s="1"/>
      <c r="G27" s="1"/>
    </row>
    <row r="28" spans="2:108" ht="15" customHeight="1" x14ac:dyDescent="0.25">
      <c r="B28" s="34" t="s">
        <v>52</v>
      </c>
      <c r="F28" s="1"/>
      <c r="G28" s="1"/>
    </row>
    <row r="29" spans="2:108" ht="15" customHeight="1" x14ac:dyDescent="0.25">
      <c r="B29" s="6" t="s">
        <v>53</v>
      </c>
      <c r="F29" s="1"/>
      <c r="G29" s="74">
        <f t="shared" ref="G29:BR29" si="106">G26/G12</f>
        <v>2.5014351666666665</v>
      </c>
      <c r="H29" s="74">
        <f t="shared" si="106"/>
        <v>2.5027336666666669</v>
      </c>
      <c r="I29" s="74">
        <f t="shared" si="106"/>
        <v>2.4625069166666669</v>
      </c>
      <c r="J29" s="74">
        <f t="shared" si="106"/>
        <v>2.4639027499999999</v>
      </c>
      <c r="K29" s="74">
        <f t="shared" si="106"/>
        <v>2.4653475</v>
      </c>
      <c r="L29" s="74">
        <f t="shared" si="106"/>
        <v>2.4250814166666665</v>
      </c>
      <c r="M29" s="74">
        <f t="shared" si="106"/>
        <v>2.4265310833333333</v>
      </c>
      <c r="N29" s="74">
        <f t="shared" si="106"/>
        <v>2.42798325</v>
      </c>
      <c r="O29" s="74">
        <f t="shared" si="106"/>
        <v>2.3877243333333333</v>
      </c>
      <c r="P29" s="74">
        <f t="shared" si="106"/>
        <v>2.3891814166666667</v>
      </c>
      <c r="Q29" s="74">
        <f t="shared" si="106"/>
        <v>2.3905939166666665</v>
      </c>
      <c r="R29" s="74">
        <f t="shared" ca="1" si="106"/>
        <v>2.4003975319148938</v>
      </c>
      <c r="S29" s="74">
        <f t="shared" ca="1" si="106"/>
        <v>2.4756356140350877</v>
      </c>
      <c r="T29" s="74">
        <f t="shared" ca="1" si="106"/>
        <v>2.578826210045662</v>
      </c>
      <c r="U29" s="74">
        <f t="shared" ca="1" si="106"/>
        <v>2.6817177777777776</v>
      </c>
      <c r="V29" s="74">
        <f t="shared" ca="1" si="106"/>
        <v>2.8762465284974095</v>
      </c>
      <c r="W29" s="74">
        <f t="shared" ca="1" si="106"/>
        <v>2.9336065921787711</v>
      </c>
      <c r="X29" s="74">
        <f t="shared" ca="1" si="106"/>
        <v>3.1219126060606062</v>
      </c>
      <c r="Y29" s="74">
        <f t="shared" ca="1" si="106"/>
        <v>3.4113614569536423</v>
      </c>
      <c r="Z29" s="74">
        <f t="shared" ca="1" si="106"/>
        <v>3.7599677372262774</v>
      </c>
      <c r="AA29" s="74">
        <f t="shared" ca="1" si="106"/>
        <v>4.106630731707317</v>
      </c>
      <c r="AB29" s="74">
        <f t="shared" ca="1" si="106"/>
        <v>4.5099605357142858</v>
      </c>
      <c r="AC29" s="74">
        <f t="shared" ca="1" si="106"/>
        <v>5.0011443564356437</v>
      </c>
      <c r="AD29" s="74">
        <f t="shared" ca="1" si="106"/>
        <v>5.2117429473684211</v>
      </c>
      <c r="AE29" s="74">
        <f t="shared" ca="1" si="106"/>
        <v>5.4408305494505491</v>
      </c>
      <c r="AF29" s="74">
        <f t="shared" ca="1" si="106"/>
        <v>5.501284222222222</v>
      </c>
      <c r="AG29" s="74">
        <f t="shared" ca="1" si="106"/>
        <v>5.216296559139785</v>
      </c>
      <c r="AH29" s="74">
        <f t="shared" ca="1" si="106"/>
        <v>4.9001573737373736</v>
      </c>
      <c r="AI29" s="74">
        <f t="shared" ca="1" si="106"/>
        <v>4.2935432075471702</v>
      </c>
      <c r="AJ29" s="74">
        <f t="shared" ca="1" si="106"/>
        <v>3.9045226315789474</v>
      </c>
      <c r="AK29" s="74">
        <f t="shared" ca="1" si="106"/>
        <v>3.6188258536585365</v>
      </c>
      <c r="AL29" s="74">
        <f t="shared" ca="1" si="106"/>
        <v>3.3467336842105264</v>
      </c>
      <c r="AM29" s="74">
        <f t="shared" ca="1" si="106"/>
        <v>3.0216359722222221</v>
      </c>
      <c r="AN29" s="74">
        <f t="shared" ca="1" si="106"/>
        <v>2.8438926797385622</v>
      </c>
      <c r="AO29" s="74">
        <f t="shared" ca="1" si="106"/>
        <v>2.6694207361963191</v>
      </c>
      <c r="AP29" s="74">
        <f t="shared" ca="1" si="106"/>
        <v>2.4431929885057473</v>
      </c>
      <c r="AQ29" s="74">
        <f t="shared" ca="1" si="106"/>
        <v>2.285567634408602</v>
      </c>
      <c r="AR29" s="74">
        <f t="shared" ca="1" si="106"/>
        <v>2.147048383838384</v>
      </c>
      <c r="AS29" s="74">
        <f t="shared" ca="1" si="106"/>
        <v>1.9767408571428571</v>
      </c>
      <c r="AT29" s="74">
        <f t="shared" ca="1" si="106"/>
        <v>1.8698900000000001</v>
      </c>
      <c r="AU29" s="74">
        <f t="shared" ca="1" si="106"/>
        <v>1.6457930769230769</v>
      </c>
      <c r="AV29" s="74">
        <f t="shared" ca="1" si="106"/>
        <v>1.5248600813008131</v>
      </c>
      <c r="AW29" s="74">
        <f t="shared" ca="1" si="106"/>
        <v>1.4539363565891472</v>
      </c>
      <c r="AX29" s="74">
        <f t="shared" ca="1" si="106"/>
        <v>1.3893169629629629</v>
      </c>
      <c r="AY29" s="74">
        <f t="shared" ca="1" si="106"/>
        <v>1.2947360992907802</v>
      </c>
      <c r="AZ29" s="74">
        <f t="shared" ca="1" si="106"/>
        <v>1.2418897278911565</v>
      </c>
      <c r="BA29" s="74">
        <f t="shared" ca="1" si="106"/>
        <v>1.1931881699346405</v>
      </c>
      <c r="BB29" s="74">
        <f t="shared" ca="1" si="106"/>
        <v>1.1167156603773585</v>
      </c>
      <c r="BC29" s="74">
        <f t="shared" ca="1" si="106"/>
        <v>1.0761078181818182</v>
      </c>
      <c r="BD29" s="74">
        <f t="shared" ca="1" si="106"/>
        <v>1.038349649122807</v>
      </c>
      <c r="BE29" s="74">
        <f t="shared" ca="1" si="106"/>
        <v>0.97490276836158196</v>
      </c>
      <c r="BF29" s="74">
        <f t="shared" ca="1" si="106"/>
        <v>0.94293874316939885</v>
      </c>
      <c r="BG29" s="74">
        <f t="shared" ca="1" si="106"/>
        <v>0.83363910052910051</v>
      </c>
      <c r="BH29" s="74">
        <f t="shared" ca="1" si="106"/>
        <v>0.78234764102564103</v>
      </c>
      <c r="BI29" s="74">
        <f t="shared" ca="1" si="106"/>
        <v>0.75899398009950247</v>
      </c>
      <c r="BJ29" s="74">
        <f t="shared" ca="1" si="106"/>
        <v>0.73699415458937201</v>
      </c>
      <c r="BK29" s="74">
        <f t="shared" ca="1" si="106"/>
        <v>0.69275957746478878</v>
      </c>
      <c r="BL29" s="74">
        <f t="shared" ca="1" si="106"/>
        <v>0.67377986301369863</v>
      </c>
      <c r="BM29" s="74">
        <f t="shared" ca="1" si="106"/>
        <v>0.65581239999999996</v>
      </c>
      <c r="BN29" s="74">
        <f t="shared" ca="1" si="106"/>
        <v>0.61713329004329009</v>
      </c>
      <c r="BO29" s="74">
        <f t="shared" ca="1" si="106"/>
        <v>0.60150966244725734</v>
      </c>
      <c r="BP29" s="74">
        <f t="shared" ca="1" si="106"/>
        <v>0.58665757201646096</v>
      </c>
      <c r="BQ29" s="74">
        <f t="shared" ca="1" si="106"/>
        <v>0.55244092369477915</v>
      </c>
      <c r="BR29" s="74">
        <f t="shared" ca="1" si="106"/>
        <v>0.53944231372549023</v>
      </c>
      <c r="BS29" s="74">
        <f t="shared" ref="BS29:BZ29" ca="1" si="107">BS26/BS12</f>
        <v>0.46957007662835248</v>
      </c>
      <c r="BT29" s="74">
        <f t="shared" ca="1" si="107"/>
        <v>0.44029134831460676</v>
      </c>
      <c r="BU29" s="74">
        <f t="shared" ca="1" si="107"/>
        <v>0.43061461538461537</v>
      </c>
      <c r="BV29" s="74">
        <f t="shared" ca="1" si="107"/>
        <v>0.42135408602150537</v>
      </c>
      <c r="BW29" s="74">
        <f t="shared" ca="1" si="107"/>
        <v>0.3949396140350877</v>
      </c>
      <c r="BX29" s="74">
        <f t="shared" ca="1" si="107"/>
        <v>0.38679652920962199</v>
      </c>
      <c r="BY29" s="74">
        <f t="shared" ca="1" si="107"/>
        <v>0.37898245791245794</v>
      </c>
      <c r="BZ29" s="74">
        <f t="shared" ca="1" si="107"/>
        <v>0.35497620462046203</v>
      </c>
      <c r="CO29" s="79">
        <f>INDEX($F29:$BZ29,MATCH(CO$6,$F$6:$BZ$6,0))</f>
        <v>2.4625069166666669</v>
      </c>
      <c r="CP29" s="79">
        <f t="shared" ref="CP29:CZ30" si="108">INDEX($F29:$BZ29,MATCH(CP$6,$F$6:$BZ$6,0))</f>
        <v>2.4250814166666665</v>
      </c>
      <c r="CQ29" s="79">
        <f t="shared" si="108"/>
        <v>2.3877243333333333</v>
      </c>
      <c r="CR29" s="79">
        <f t="shared" ca="1" si="108"/>
        <v>2.4003975319148938</v>
      </c>
      <c r="CS29" s="79">
        <f t="shared" ca="1" si="108"/>
        <v>2.6817177777777776</v>
      </c>
      <c r="CT29" s="79">
        <f t="shared" ca="1" si="108"/>
        <v>3.1219126060606062</v>
      </c>
      <c r="CU29" s="79">
        <f t="shared" ca="1" si="108"/>
        <v>4.106630731707317</v>
      </c>
      <c r="CV29" s="79">
        <f t="shared" ca="1" si="108"/>
        <v>5.2117429473684211</v>
      </c>
      <c r="CW29" s="79">
        <f t="shared" ca="1" si="108"/>
        <v>5.216296559139785</v>
      </c>
      <c r="CX29" s="79">
        <f t="shared" ca="1" si="108"/>
        <v>3.9045226315789474</v>
      </c>
      <c r="CY29" s="79">
        <f t="shared" ca="1" si="108"/>
        <v>3.0216359722222221</v>
      </c>
      <c r="CZ29" s="79">
        <f t="shared" ca="1" si="108"/>
        <v>2.4431929885057473</v>
      </c>
      <c r="DB29" s="79">
        <f t="shared" ref="DB29:DD30" ca="1" si="109">INDEX($F29:$BZ29,MATCH(DB$6,$F$6:$BZ$6,0))</f>
        <v>2.4003975319148938</v>
      </c>
      <c r="DC29" s="79">
        <f t="shared" ca="1" si="109"/>
        <v>5.2117429473684211</v>
      </c>
      <c r="DD29" s="79">
        <f t="shared" ca="1" si="109"/>
        <v>2.4431929885057473</v>
      </c>
    </row>
    <row r="30" spans="2:108" ht="15" customHeight="1" x14ac:dyDescent="0.25">
      <c r="B30" s="6" t="s">
        <v>54</v>
      </c>
      <c r="F30" s="1"/>
      <c r="G30" s="75">
        <v>3.75</v>
      </c>
      <c r="H30" s="75">
        <v>3.75</v>
      </c>
      <c r="I30" s="75">
        <v>3.75</v>
      </c>
      <c r="J30" s="75">
        <v>3.75</v>
      </c>
      <c r="K30" s="75">
        <v>3.75</v>
      </c>
      <c r="L30" s="75">
        <v>3.75</v>
      </c>
      <c r="M30" s="75">
        <v>3.75</v>
      </c>
      <c r="N30" s="75">
        <v>3.75</v>
      </c>
      <c r="O30" s="75">
        <v>3.75</v>
      </c>
      <c r="P30" s="75">
        <v>3.75</v>
      </c>
      <c r="Q30" s="75">
        <v>3.75</v>
      </c>
      <c r="R30" s="75">
        <v>3.75</v>
      </c>
      <c r="S30" s="75">
        <v>3.5</v>
      </c>
      <c r="T30" s="75">
        <v>3.5</v>
      </c>
      <c r="U30" s="75">
        <v>3.5</v>
      </c>
      <c r="V30" s="75">
        <v>3.5</v>
      </c>
      <c r="W30" s="75">
        <v>3.5</v>
      </c>
      <c r="X30" s="75">
        <v>3.5</v>
      </c>
      <c r="Y30" s="75">
        <v>3.5</v>
      </c>
      <c r="Z30" s="75">
        <v>3.5</v>
      </c>
      <c r="AA30" s="75">
        <v>3.5</v>
      </c>
      <c r="AB30" s="75">
        <v>3.5</v>
      </c>
      <c r="AC30" s="75">
        <v>3.5</v>
      </c>
      <c r="AD30" s="75">
        <v>3.5</v>
      </c>
      <c r="AE30" s="75">
        <v>3.25</v>
      </c>
      <c r="AF30" s="75">
        <v>3.25</v>
      </c>
      <c r="AG30" s="75">
        <v>3.25</v>
      </c>
      <c r="AH30" s="75">
        <v>3.25</v>
      </c>
      <c r="AI30" s="75">
        <v>3.25</v>
      </c>
      <c r="AJ30" s="75">
        <v>3.25</v>
      </c>
      <c r="AK30" s="75">
        <v>3.25</v>
      </c>
      <c r="AL30" s="75">
        <v>3.25</v>
      </c>
      <c r="AM30" s="75">
        <v>3.25</v>
      </c>
      <c r="AN30" s="75">
        <v>3.25</v>
      </c>
      <c r="AO30" s="75">
        <v>3.25</v>
      </c>
      <c r="AP30" s="75">
        <v>3.25</v>
      </c>
      <c r="AQ30" s="75">
        <v>3.25</v>
      </c>
      <c r="AR30" s="75">
        <v>3.25</v>
      </c>
      <c r="AS30" s="75">
        <v>3.25</v>
      </c>
      <c r="AT30" s="75">
        <v>3.25</v>
      </c>
      <c r="AU30" s="75">
        <v>3.25</v>
      </c>
      <c r="AV30" s="75">
        <v>3.25</v>
      </c>
      <c r="AW30" s="75">
        <v>3.25</v>
      </c>
      <c r="AX30" s="75">
        <v>3.25</v>
      </c>
      <c r="AY30" s="75">
        <v>3.25</v>
      </c>
      <c r="AZ30" s="75">
        <v>3.25</v>
      </c>
      <c r="BA30" s="75">
        <v>3.25</v>
      </c>
      <c r="BB30" s="75">
        <v>3.25</v>
      </c>
      <c r="BC30" s="75">
        <v>3.25</v>
      </c>
      <c r="BD30" s="75">
        <v>3.25</v>
      </c>
      <c r="BE30" s="75">
        <v>3.25</v>
      </c>
      <c r="BF30" s="75">
        <v>3.25</v>
      </c>
      <c r="BG30" s="75">
        <v>3.25</v>
      </c>
      <c r="BH30" s="75">
        <v>3.25</v>
      </c>
      <c r="BI30" s="75">
        <v>3.25</v>
      </c>
      <c r="BJ30" s="75">
        <v>3.25</v>
      </c>
      <c r="BK30" s="75">
        <v>3.25</v>
      </c>
      <c r="BL30" s="75">
        <v>3.25</v>
      </c>
      <c r="BM30" s="75">
        <v>3.25</v>
      </c>
      <c r="BN30" s="75">
        <v>3.25</v>
      </c>
      <c r="BO30" s="75">
        <v>3.25</v>
      </c>
      <c r="BP30" s="75">
        <v>3.25</v>
      </c>
      <c r="BQ30" s="75">
        <v>3.25</v>
      </c>
      <c r="BR30" s="75">
        <v>3.25</v>
      </c>
      <c r="BS30" s="75">
        <v>3.25</v>
      </c>
      <c r="BT30" s="75">
        <v>3.25</v>
      </c>
      <c r="BU30" s="75">
        <v>3.25</v>
      </c>
      <c r="BV30" s="75">
        <v>3.25</v>
      </c>
      <c r="BW30" s="75">
        <v>3.25</v>
      </c>
      <c r="BX30" s="75">
        <v>3.25</v>
      </c>
      <c r="BY30" s="75">
        <v>3.25</v>
      </c>
      <c r="BZ30" s="75">
        <v>3.25</v>
      </c>
      <c r="CO30" s="79">
        <f>INDEX($F30:$BZ30,MATCH(CO$6,$F$6:$BZ$6,0))</f>
        <v>3.75</v>
      </c>
      <c r="CP30" s="79">
        <f t="shared" si="108"/>
        <v>3.75</v>
      </c>
      <c r="CQ30" s="79">
        <f t="shared" si="108"/>
        <v>3.75</v>
      </c>
      <c r="CR30" s="79">
        <f t="shared" si="108"/>
        <v>3.75</v>
      </c>
      <c r="CS30" s="79">
        <f t="shared" si="108"/>
        <v>3.5</v>
      </c>
      <c r="CT30" s="79">
        <f t="shared" si="108"/>
        <v>3.5</v>
      </c>
      <c r="CU30" s="79">
        <f t="shared" si="108"/>
        <v>3.5</v>
      </c>
      <c r="CV30" s="79">
        <f t="shared" si="108"/>
        <v>3.5</v>
      </c>
      <c r="CW30" s="79">
        <f t="shared" si="108"/>
        <v>3.25</v>
      </c>
      <c r="CX30" s="79">
        <f t="shared" si="108"/>
        <v>3.25</v>
      </c>
      <c r="CY30" s="79">
        <f t="shared" si="108"/>
        <v>3.25</v>
      </c>
      <c r="CZ30" s="79">
        <f t="shared" si="108"/>
        <v>3.25</v>
      </c>
      <c r="DB30" s="79">
        <f t="shared" si="109"/>
        <v>3.75</v>
      </c>
      <c r="DC30" s="79">
        <f t="shared" si="109"/>
        <v>3.5</v>
      </c>
      <c r="DD30" s="79">
        <f t="shared" si="109"/>
        <v>3.25</v>
      </c>
    </row>
    <row r="31" spans="2:108" ht="5.0999999999999996" customHeight="1" x14ac:dyDescent="0.25">
      <c r="B31" s="35"/>
      <c r="F31" s="1"/>
      <c r="G31" s="76"/>
      <c r="H31" s="7"/>
      <c r="I31" s="7"/>
      <c r="J31" s="7"/>
      <c r="K31" s="7"/>
      <c r="L31" s="7"/>
      <c r="M31" s="7"/>
      <c r="N31" s="7"/>
      <c r="O31" s="7"/>
      <c r="P31" s="7"/>
      <c r="Q31" s="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B31" s="80"/>
      <c r="DC31" s="80"/>
      <c r="DD31" s="80"/>
    </row>
    <row r="32" spans="2:108" ht="15" customHeight="1" x14ac:dyDescent="0.25">
      <c r="B32" s="34" t="s">
        <v>55</v>
      </c>
      <c r="F32" s="1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B32" s="81"/>
      <c r="DC32" s="81"/>
      <c r="DD32" s="81"/>
    </row>
    <row r="33" spans="1:108" ht="15" customHeight="1" x14ac:dyDescent="0.25">
      <c r="B33" s="6" t="s">
        <v>53</v>
      </c>
      <c r="F33" s="1"/>
      <c r="G33" s="74">
        <f t="shared" ref="G33:BR33" si="110">G25/G12</f>
        <v>1.6666666666666667</v>
      </c>
      <c r="H33" s="74">
        <f t="shared" si="110"/>
        <v>1.6666666666666667</v>
      </c>
      <c r="I33" s="74">
        <f t="shared" si="110"/>
        <v>1.625</v>
      </c>
      <c r="J33" s="74">
        <f t="shared" si="110"/>
        <v>1.625</v>
      </c>
      <c r="K33" s="74">
        <f t="shared" si="110"/>
        <v>1.625</v>
      </c>
      <c r="L33" s="74">
        <f t="shared" si="110"/>
        <v>1.5833333333333333</v>
      </c>
      <c r="M33" s="74">
        <f t="shared" si="110"/>
        <v>1.5833333333333333</v>
      </c>
      <c r="N33" s="74">
        <f t="shared" si="110"/>
        <v>1.5833333333333333</v>
      </c>
      <c r="O33" s="74">
        <f t="shared" si="110"/>
        <v>1.5416666666666667</v>
      </c>
      <c r="P33" s="74">
        <f t="shared" si="110"/>
        <v>1.5416666666666667</v>
      </c>
      <c r="Q33" s="74">
        <f t="shared" si="110"/>
        <v>1.5416666666666667</v>
      </c>
      <c r="R33" s="74">
        <f t="shared" ca="1" si="110"/>
        <v>1.5319148936170213</v>
      </c>
      <c r="S33" s="74">
        <f t="shared" ca="1" si="110"/>
        <v>1.5789473684210527</v>
      </c>
      <c r="T33" s="74">
        <f t="shared" ca="1" si="110"/>
        <v>1.6438356164383561</v>
      </c>
      <c r="U33" s="74">
        <f t="shared" ca="1" si="110"/>
        <v>1.6908212560386473</v>
      </c>
      <c r="V33" s="74">
        <f t="shared" ca="1" si="110"/>
        <v>1.8134715025906736</v>
      </c>
      <c r="W33" s="74">
        <f t="shared" ca="1" si="110"/>
        <v>1.7877094972067038</v>
      </c>
      <c r="X33" s="74">
        <f t="shared" ca="1" si="110"/>
        <v>1.8787878787878789</v>
      </c>
      <c r="Y33" s="74">
        <f t="shared" ca="1" si="110"/>
        <v>2.052980132450331</v>
      </c>
      <c r="Z33" s="74">
        <f t="shared" ca="1" si="110"/>
        <v>2.2627737226277373</v>
      </c>
      <c r="AA33" s="74">
        <f t="shared" ca="1" si="110"/>
        <v>2.4390243902439024</v>
      </c>
      <c r="AB33" s="74">
        <f t="shared" ca="1" si="110"/>
        <v>2.6785714285714284</v>
      </c>
      <c r="AC33" s="74">
        <f t="shared" ca="1" si="110"/>
        <v>2.9702970297029703</v>
      </c>
      <c r="AD33" s="74">
        <f t="shared" ca="1" si="110"/>
        <v>3.0526315789473686</v>
      </c>
      <c r="AE33" s="74">
        <f t="shared" ca="1" si="110"/>
        <v>3.1868131868131866</v>
      </c>
      <c r="AF33" s="74">
        <f t="shared" ca="1" si="110"/>
        <v>3.2222222222222223</v>
      </c>
      <c r="AG33" s="74">
        <f t="shared" ca="1" si="110"/>
        <v>3.010752688172043</v>
      </c>
      <c r="AH33" s="74">
        <f t="shared" ca="1" si="110"/>
        <v>2.8282828282828283</v>
      </c>
      <c r="AI33" s="74">
        <f t="shared" ca="1" si="110"/>
        <v>2.358490566037736</v>
      </c>
      <c r="AJ33" s="74">
        <f t="shared" ca="1" si="110"/>
        <v>2.1052631578947367</v>
      </c>
      <c r="AK33" s="74">
        <f t="shared" ca="1" si="110"/>
        <v>1.9512195121951219</v>
      </c>
      <c r="AL33" s="74">
        <f t="shared" ca="1" si="110"/>
        <v>1.8045112781954886</v>
      </c>
      <c r="AM33" s="74">
        <f t="shared" ca="1" si="110"/>
        <v>1.5972222222222223</v>
      </c>
      <c r="AN33" s="74">
        <f t="shared" ca="1" si="110"/>
        <v>1.5032679738562091</v>
      </c>
      <c r="AO33" s="74">
        <f t="shared" ca="1" si="110"/>
        <v>1.4110429447852761</v>
      </c>
      <c r="AP33" s="74">
        <f t="shared" ca="1" si="110"/>
        <v>1.264367816091954</v>
      </c>
      <c r="AQ33" s="74">
        <f t="shared" ca="1" si="110"/>
        <v>1.1827956989247312</v>
      </c>
      <c r="AR33" s="74">
        <f t="shared" ca="1" si="110"/>
        <v>1.1111111111111112</v>
      </c>
      <c r="AS33" s="74">
        <f t="shared" ca="1" si="110"/>
        <v>1</v>
      </c>
      <c r="AT33" s="74">
        <f t="shared" ca="1" si="110"/>
        <v>0.94594594594594594</v>
      </c>
      <c r="AU33" s="74">
        <f t="shared" ca="1" si="110"/>
        <v>0.76923076923076927</v>
      </c>
      <c r="AV33" s="74">
        <f t="shared" ca="1" si="110"/>
        <v>0.69105691056910568</v>
      </c>
      <c r="AW33" s="74">
        <f t="shared" ca="1" si="110"/>
        <v>0.65891472868217049</v>
      </c>
      <c r="AX33" s="74">
        <f t="shared" ca="1" si="110"/>
        <v>0.62962962962962965</v>
      </c>
      <c r="AY33" s="74">
        <f t="shared" ca="1" si="110"/>
        <v>0.56737588652482274</v>
      </c>
      <c r="AZ33" s="74">
        <f t="shared" ca="1" si="110"/>
        <v>0.54421768707482998</v>
      </c>
      <c r="BA33" s="74">
        <f t="shared" ca="1" si="110"/>
        <v>0.52287581699346408</v>
      </c>
      <c r="BB33" s="74">
        <f t="shared" ca="1" si="110"/>
        <v>0.47169811320754718</v>
      </c>
      <c r="BC33" s="74">
        <f t="shared" ca="1" si="110"/>
        <v>0.45454545454545453</v>
      </c>
      <c r="BD33" s="74">
        <f t="shared" ca="1" si="110"/>
        <v>0.43859649122807015</v>
      </c>
      <c r="BE33" s="74">
        <f t="shared" ca="1" si="110"/>
        <v>0.39548022598870058</v>
      </c>
      <c r="BF33" s="74">
        <f t="shared" ca="1" si="110"/>
        <v>0.38251366120218577</v>
      </c>
      <c r="BG33" s="74">
        <f t="shared" ca="1" si="110"/>
        <v>0.29100529100529099</v>
      </c>
      <c r="BH33" s="74">
        <f t="shared" ca="1" si="110"/>
        <v>0.25641025641025639</v>
      </c>
      <c r="BI33" s="74">
        <f t="shared" ca="1" si="110"/>
        <v>0.24875621890547264</v>
      </c>
      <c r="BJ33" s="74">
        <f t="shared" ca="1" si="110"/>
        <v>0.24154589371980675</v>
      </c>
      <c r="BK33" s="74">
        <f t="shared" ca="1" si="110"/>
        <v>0.21126760563380281</v>
      </c>
      <c r="BL33" s="74">
        <f t="shared" ca="1" si="110"/>
        <v>0.20547945205479451</v>
      </c>
      <c r="BM33" s="74">
        <f t="shared" ca="1" si="110"/>
        <v>0.2</v>
      </c>
      <c r="BN33" s="74">
        <f t="shared" ca="1" si="110"/>
        <v>0.17316017316017315</v>
      </c>
      <c r="BO33" s="74">
        <f t="shared" ca="1" si="110"/>
        <v>0.16877637130801687</v>
      </c>
      <c r="BP33" s="74">
        <f t="shared" ca="1" si="110"/>
        <v>0.16460905349794239</v>
      </c>
      <c r="BQ33" s="74">
        <f t="shared" ca="1" si="110"/>
        <v>0.14056224899598393</v>
      </c>
      <c r="BR33" s="74">
        <f t="shared" ca="1" si="110"/>
        <v>0.13725490196078433</v>
      </c>
      <c r="BS33" s="74">
        <f t="shared" ref="BS33:BZ33" ca="1" si="111">BS25/BS12</f>
        <v>7.662835249042145E-2</v>
      </c>
      <c r="BT33" s="74">
        <f t="shared" ca="1" si="111"/>
        <v>5.6179775280898875E-2</v>
      </c>
      <c r="BU33" s="74">
        <f t="shared" ca="1" si="111"/>
        <v>5.4945054945054944E-2</v>
      </c>
      <c r="BV33" s="74">
        <f t="shared" ca="1" si="111"/>
        <v>5.3763440860215055E-2</v>
      </c>
      <c r="BW33" s="74">
        <f t="shared" ca="1" si="111"/>
        <v>3.5087719298245612E-2</v>
      </c>
      <c r="BX33" s="74">
        <f t="shared" ca="1" si="111"/>
        <v>3.4364261168384883E-2</v>
      </c>
      <c r="BY33" s="74">
        <f t="shared" ca="1" si="111"/>
        <v>3.3670033670033669E-2</v>
      </c>
      <c r="BZ33" s="74">
        <f t="shared" ca="1" si="111"/>
        <v>1.65016501650165E-2</v>
      </c>
      <c r="CO33" s="79">
        <f>INDEX($F33:$BZ33,MATCH(CO$6,$F$6:$BZ$6,0))</f>
        <v>1.625</v>
      </c>
      <c r="CP33" s="79">
        <f t="shared" ref="CP33:CZ34" si="112">INDEX($F33:$BZ33,MATCH(CP$6,$F$6:$BZ$6,0))</f>
        <v>1.5833333333333333</v>
      </c>
      <c r="CQ33" s="79">
        <f t="shared" si="112"/>
        <v>1.5416666666666667</v>
      </c>
      <c r="CR33" s="79">
        <f t="shared" ca="1" si="112"/>
        <v>1.5319148936170213</v>
      </c>
      <c r="CS33" s="79">
        <f t="shared" ca="1" si="112"/>
        <v>1.6908212560386473</v>
      </c>
      <c r="CT33" s="79">
        <f t="shared" ca="1" si="112"/>
        <v>1.8787878787878789</v>
      </c>
      <c r="CU33" s="79">
        <f t="shared" ca="1" si="112"/>
        <v>2.4390243902439024</v>
      </c>
      <c r="CV33" s="79">
        <f t="shared" ca="1" si="112"/>
        <v>3.0526315789473686</v>
      </c>
      <c r="CW33" s="79">
        <f t="shared" ca="1" si="112"/>
        <v>3.010752688172043</v>
      </c>
      <c r="CX33" s="79">
        <f t="shared" ca="1" si="112"/>
        <v>2.1052631578947367</v>
      </c>
      <c r="CY33" s="79">
        <f t="shared" ca="1" si="112"/>
        <v>1.5972222222222223</v>
      </c>
      <c r="CZ33" s="79">
        <f t="shared" ca="1" si="112"/>
        <v>1.264367816091954</v>
      </c>
      <c r="DB33" s="79">
        <f t="shared" ref="DB33:DD34" ca="1" si="113">INDEX($F33:$BZ33,MATCH(DB$6,$F$6:$BZ$6,0))</f>
        <v>1.5319148936170213</v>
      </c>
      <c r="DC33" s="79">
        <f t="shared" ca="1" si="113"/>
        <v>3.0526315789473686</v>
      </c>
      <c r="DD33" s="79">
        <f t="shared" ca="1" si="113"/>
        <v>1.264367816091954</v>
      </c>
    </row>
    <row r="34" spans="1:108" ht="15" customHeight="1" x14ac:dyDescent="0.25">
      <c r="B34" s="6" t="s">
        <v>54</v>
      </c>
      <c r="F34" s="1"/>
      <c r="G34" s="75">
        <v>2.75</v>
      </c>
      <c r="H34" s="75">
        <v>2.75</v>
      </c>
      <c r="I34" s="75">
        <v>2.75</v>
      </c>
      <c r="J34" s="75">
        <v>2.75</v>
      </c>
      <c r="K34" s="75">
        <v>2.75</v>
      </c>
      <c r="L34" s="75">
        <v>2.75</v>
      </c>
      <c r="M34" s="75">
        <v>2.75</v>
      </c>
      <c r="N34" s="75">
        <v>2.75</v>
      </c>
      <c r="O34" s="75">
        <v>2.75</v>
      </c>
      <c r="P34" s="75">
        <v>2.75</v>
      </c>
      <c r="Q34" s="75">
        <v>2.75</v>
      </c>
      <c r="R34" s="75">
        <v>2.75</v>
      </c>
      <c r="S34" s="75">
        <v>2.5</v>
      </c>
      <c r="T34" s="75">
        <v>2.5</v>
      </c>
      <c r="U34" s="75">
        <v>2.5</v>
      </c>
      <c r="V34" s="75">
        <v>2.5</v>
      </c>
      <c r="W34" s="75">
        <v>2.5</v>
      </c>
      <c r="X34" s="75">
        <v>2.5</v>
      </c>
      <c r="Y34" s="75">
        <v>2.5</v>
      </c>
      <c r="Z34" s="75">
        <v>2.5</v>
      </c>
      <c r="AA34" s="75">
        <v>2.5</v>
      </c>
      <c r="AB34" s="75">
        <v>2.5</v>
      </c>
      <c r="AC34" s="75">
        <v>2.5</v>
      </c>
      <c r="AD34" s="75">
        <v>2.5</v>
      </c>
      <c r="AE34" s="75">
        <v>2.25</v>
      </c>
      <c r="AF34" s="75">
        <v>2.25</v>
      </c>
      <c r="AG34" s="75">
        <v>2.25</v>
      </c>
      <c r="AH34" s="75">
        <v>2.25</v>
      </c>
      <c r="AI34" s="75">
        <v>2.25</v>
      </c>
      <c r="AJ34" s="75">
        <v>2.25</v>
      </c>
      <c r="AK34" s="75">
        <v>2.25</v>
      </c>
      <c r="AL34" s="75">
        <v>2.25</v>
      </c>
      <c r="AM34" s="75">
        <v>2.25</v>
      </c>
      <c r="AN34" s="75">
        <v>2.25</v>
      </c>
      <c r="AO34" s="75">
        <v>2.25</v>
      </c>
      <c r="AP34" s="75">
        <v>2.25</v>
      </c>
      <c r="AQ34" s="75">
        <v>2.25</v>
      </c>
      <c r="AR34" s="75">
        <v>2.25</v>
      </c>
      <c r="AS34" s="75">
        <v>2.25</v>
      </c>
      <c r="AT34" s="75">
        <v>2.25</v>
      </c>
      <c r="AU34" s="75">
        <v>2.25</v>
      </c>
      <c r="AV34" s="75">
        <v>2.25</v>
      </c>
      <c r="AW34" s="75">
        <v>2.25</v>
      </c>
      <c r="AX34" s="75">
        <v>2.25</v>
      </c>
      <c r="AY34" s="75">
        <v>2.25</v>
      </c>
      <c r="AZ34" s="75">
        <v>2.25</v>
      </c>
      <c r="BA34" s="75">
        <v>2.25</v>
      </c>
      <c r="BB34" s="75">
        <v>2.25</v>
      </c>
      <c r="BC34" s="75">
        <v>2.25</v>
      </c>
      <c r="BD34" s="75">
        <v>2.25</v>
      </c>
      <c r="BE34" s="75">
        <v>2.25</v>
      </c>
      <c r="BF34" s="75">
        <v>2.25</v>
      </c>
      <c r="BG34" s="75">
        <v>2.25</v>
      </c>
      <c r="BH34" s="75">
        <v>2.25</v>
      </c>
      <c r="BI34" s="75">
        <v>2.25</v>
      </c>
      <c r="BJ34" s="75">
        <v>2.25</v>
      </c>
      <c r="BK34" s="75">
        <v>2.25</v>
      </c>
      <c r="BL34" s="75">
        <v>2.25</v>
      </c>
      <c r="BM34" s="75">
        <v>2.25</v>
      </c>
      <c r="BN34" s="75">
        <v>2.25</v>
      </c>
      <c r="BO34" s="75">
        <v>2.25</v>
      </c>
      <c r="BP34" s="75">
        <v>2.25</v>
      </c>
      <c r="BQ34" s="75">
        <v>2.25</v>
      </c>
      <c r="BR34" s="75">
        <v>2.25</v>
      </c>
      <c r="BS34" s="75">
        <v>2.25</v>
      </c>
      <c r="BT34" s="75">
        <v>2.25</v>
      </c>
      <c r="BU34" s="75">
        <v>2.25</v>
      </c>
      <c r="BV34" s="75">
        <v>2.25</v>
      </c>
      <c r="BW34" s="75">
        <v>2.25</v>
      </c>
      <c r="BX34" s="75">
        <v>2.25</v>
      </c>
      <c r="BY34" s="75">
        <v>2.25</v>
      </c>
      <c r="BZ34" s="75">
        <v>2.25</v>
      </c>
      <c r="CO34" s="79">
        <f>INDEX($F34:$BZ34,MATCH(CO$6,$F$6:$BZ$6,0))</f>
        <v>2.75</v>
      </c>
      <c r="CP34" s="79">
        <f t="shared" si="112"/>
        <v>2.75</v>
      </c>
      <c r="CQ34" s="79">
        <f t="shared" si="112"/>
        <v>2.75</v>
      </c>
      <c r="CR34" s="79">
        <f t="shared" si="112"/>
        <v>2.75</v>
      </c>
      <c r="CS34" s="79">
        <f t="shared" si="112"/>
        <v>2.5</v>
      </c>
      <c r="CT34" s="79">
        <f t="shared" si="112"/>
        <v>2.5</v>
      </c>
      <c r="CU34" s="79">
        <f t="shared" si="112"/>
        <v>2.5</v>
      </c>
      <c r="CV34" s="79">
        <f t="shared" si="112"/>
        <v>2.5</v>
      </c>
      <c r="CW34" s="79">
        <f t="shared" si="112"/>
        <v>2.25</v>
      </c>
      <c r="CX34" s="79">
        <f t="shared" si="112"/>
        <v>2.25</v>
      </c>
      <c r="CY34" s="79">
        <f t="shared" si="112"/>
        <v>2.25</v>
      </c>
      <c r="CZ34" s="79">
        <f t="shared" si="112"/>
        <v>2.25</v>
      </c>
      <c r="DB34" s="79">
        <f t="shared" si="113"/>
        <v>2.75</v>
      </c>
      <c r="DC34" s="79">
        <f t="shared" si="113"/>
        <v>2.5</v>
      </c>
      <c r="DD34" s="79">
        <f t="shared" si="113"/>
        <v>2.25</v>
      </c>
    </row>
    <row r="35" spans="1:108" ht="5.0999999999999996" customHeight="1" x14ac:dyDescent="0.25">
      <c r="B35" s="35"/>
      <c r="F35" s="1"/>
      <c r="G35" s="76"/>
      <c r="H35" s="7"/>
      <c r="I35" s="7"/>
      <c r="J35" s="7"/>
      <c r="K35" s="7"/>
      <c r="L35" s="7"/>
      <c r="M35" s="7"/>
      <c r="N35" s="7"/>
      <c r="O35" s="7"/>
      <c r="P35" s="7"/>
      <c r="Q35" s="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B35" s="80"/>
      <c r="DC35" s="80"/>
      <c r="DD35" s="80"/>
    </row>
    <row r="36" spans="1:108" ht="15" customHeight="1" x14ac:dyDescent="0.25">
      <c r="B36" s="34" t="s">
        <v>56</v>
      </c>
      <c r="F36" s="1"/>
      <c r="G36" s="76"/>
      <c r="H36" s="7"/>
      <c r="I36" s="7"/>
      <c r="J36" s="7"/>
      <c r="K36" s="7"/>
      <c r="L36" s="7"/>
      <c r="M36" s="7"/>
      <c r="N36" s="7"/>
      <c r="O36" s="7"/>
      <c r="P36" s="7"/>
      <c r="Q36" s="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B36" s="80"/>
      <c r="DC36" s="80"/>
      <c r="DD36" s="80"/>
    </row>
    <row r="37" spans="1:108" ht="15" customHeight="1" x14ac:dyDescent="0.25">
      <c r="B37" s="6" t="s">
        <v>53</v>
      </c>
      <c r="F37" s="1"/>
      <c r="G37" s="74">
        <f t="shared" ref="G37:BR37" si="114">(G12-G15)/(G22+G23)</f>
        <v>3.2654584470412615</v>
      </c>
      <c r="H37" s="74">
        <f t="shared" si="114"/>
        <v>3.2654584470412615</v>
      </c>
      <c r="I37" s="74">
        <f t="shared" si="114"/>
        <v>3.2654584470412615</v>
      </c>
      <c r="J37" s="74">
        <f t="shared" si="114"/>
        <v>3.2647114672435062</v>
      </c>
      <c r="K37" s="74">
        <f t="shared" si="114"/>
        <v>3.2647114672435062</v>
      </c>
      <c r="L37" s="74">
        <f t="shared" si="114"/>
        <v>3.2647114672435062</v>
      </c>
      <c r="M37" s="74">
        <f t="shared" si="114"/>
        <v>3.2640554223288034</v>
      </c>
      <c r="N37" s="74">
        <f t="shared" si="114"/>
        <v>3.2640554223288034</v>
      </c>
      <c r="O37" s="74">
        <f t="shared" si="114"/>
        <v>3.2640554223288034</v>
      </c>
      <c r="P37" s="74">
        <f t="shared" si="114"/>
        <v>3.2674009242632582</v>
      </c>
      <c r="Q37" s="74">
        <f t="shared" si="114"/>
        <v>3.2674009242632582</v>
      </c>
      <c r="R37" s="74">
        <f t="shared" ca="1" si="114"/>
        <v>3.1979408706011991</v>
      </c>
      <c r="S37" s="74">
        <f t="shared" ca="1" si="114"/>
        <v>3.1006967954743163</v>
      </c>
      <c r="T37" s="74">
        <f t="shared" ca="1" si="114"/>
        <v>2.9756686988826102</v>
      </c>
      <c r="U37" s="74">
        <f t="shared" ca="1" si="114"/>
        <v>2.8214286810644182</v>
      </c>
      <c r="V37" s="74">
        <f t="shared" ca="1" si="114"/>
        <v>2.626077535985774</v>
      </c>
      <c r="W37" s="74">
        <f t="shared" ca="1" si="114"/>
        <v>2.4307263909071297</v>
      </c>
      <c r="X37" s="74">
        <f t="shared" ca="1" si="114"/>
        <v>2.2165438850784258</v>
      </c>
      <c r="Y37" s="74">
        <f t="shared" ca="1" si="114"/>
        <v>2.0228384269567159</v>
      </c>
      <c r="Z37" s="74">
        <f t="shared" ca="1" si="114"/>
        <v>1.8291329688350055</v>
      </c>
      <c r="AA37" s="74">
        <f t="shared" ca="1" si="114"/>
        <v>1.6266696759596939</v>
      </c>
      <c r="AB37" s="74">
        <f t="shared" ca="1" si="114"/>
        <v>1.4752875572155599</v>
      </c>
      <c r="AC37" s="74">
        <f t="shared" ca="1" si="114"/>
        <v>1.3239054384714259</v>
      </c>
      <c r="AD37" s="74">
        <f t="shared" ca="1" si="114"/>
        <v>1.2378183068945932</v>
      </c>
      <c r="AE37" s="74">
        <f t="shared" ca="1" si="114"/>
        <v>1.1857861214277852</v>
      </c>
      <c r="AF37" s="74">
        <f t="shared" ca="1" si="114"/>
        <v>1.1748319771189835</v>
      </c>
      <c r="AG37" s="74">
        <f t="shared" ca="1" si="114"/>
        <v>1.2130143078444955</v>
      </c>
      <c r="AH37" s="74">
        <f t="shared" ca="1" si="114"/>
        <v>1.2975164281662468</v>
      </c>
      <c r="AI37" s="74">
        <f t="shared" ca="1" si="114"/>
        <v>1.395647922733442</v>
      </c>
      <c r="AJ37" s="74">
        <f t="shared" ca="1" si="114"/>
        <v>1.5220913810818628</v>
      </c>
      <c r="AK37" s="74">
        <f t="shared" ca="1" si="114"/>
        <v>1.6487029607016923</v>
      </c>
      <c r="AL37" s="74">
        <f t="shared" ca="1" si="114"/>
        <v>1.7890766685410686</v>
      </c>
      <c r="AM37" s="74">
        <f t="shared" ca="1" si="114"/>
        <v>1.9625394036771207</v>
      </c>
      <c r="AN37" s="74">
        <f t="shared" ca="1" si="114"/>
        <v>2.090410243010191</v>
      </c>
      <c r="AO37" s="74">
        <f t="shared" ca="1" si="114"/>
        <v>2.2321800866185946</v>
      </c>
      <c r="AP37" s="74">
        <f t="shared" ca="1" si="114"/>
        <v>2.4090289732061509</v>
      </c>
      <c r="AQ37" s="74">
        <f t="shared" ca="1" si="114"/>
        <v>2.5774925377660214</v>
      </c>
      <c r="AR37" s="74">
        <f t="shared" ca="1" si="114"/>
        <v>2.7459561023258923</v>
      </c>
      <c r="AS37" s="74">
        <f t="shared" ca="1" si="114"/>
        <v>2.9399494090786655</v>
      </c>
      <c r="AT37" s="74">
        <f t="shared" ca="1" si="114"/>
        <v>3.1098886812797448</v>
      </c>
      <c r="AU37" s="74">
        <f t="shared" ca="1" si="114"/>
        <v>3.2798279534808237</v>
      </c>
      <c r="AV37" s="74">
        <f t="shared" ca="1" si="114"/>
        <v>3.4846953781151977</v>
      </c>
      <c r="AW37" s="74">
        <f t="shared" ca="1" si="114"/>
        <v>3.6563552489583109</v>
      </c>
      <c r="AX37" s="74">
        <f t="shared" ca="1" si="114"/>
        <v>3.8280151198014241</v>
      </c>
      <c r="AY37" s="74">
        <f t="shared" ca="1" si="114"/>
        <v>4.0410382172951236</v>
      </c>
      <c r="AZ37" s="74">
        <f t="shared" ca="1" si="114"/>
        <v>4.2144733339172316</v>
      </c>
      <c r="BA37" s="74">
        <f t="shared" ca="1" si="114"/>
        <v>4.3879084505393395</v>
      </c>
      <c r="BB37" s="74">
        <f t="shared" ca="1" si="114"/>
        <v>4.6090069576143691</v>
      </c>
      <c r="BC37" s="74">
        <f t="shared" ca="1" si="114"/>
        <v>4.7842543704514169</v>
      </c>
      <c r="BD37" s="74">
        <f t="shared" ca="1" si="114"/>
        <v>4.9595017832884647</v>
      </c>
      <c r="BE37" s="74">
        <f t="shared" ca="1" si="114"/>
        <v>5.1940239770092056</v>
      </c>
      <c r="BF37" s="74">
        <f t="shared" ca="1" si="114"/>
        <v>5.3712944199105435</v>
      </c>
      <c r="BG37" s="74">
        <f t="shared" ca="1" si="114"/>
        <v>5.5485648628118813</v>
      </c>
      <c r="BH37" s="74">
        <f t="shared" ca="1" si="114"/>
        <v>5.7863372574731979</v>
      </c>
      <c r="BI37" s="74">
        <f t="shared" ca="1" si="114"/>
        <v>5.9654808258160212</v>
      </c>
      <c r="BJ37" s="74">
        <f t="shared" ca="1" si="114"/>
        <v>6.1446243941588445</v>
      </c>
      <c r="BK37" s="74">
        <f t="shared" ca="1" si="114"/>
        <v>6.3920499557717223</v>
      </c>
      <c r="BL37" s="74">
        <f t="shared" ca="1" si="114"/>
        <v>6.5731278582015165</v>
      </c>
      <c r="BM37" s="74">
        <f t="shared" ca="1" si="114"/>
        <v>6.7542057606313097</v>
      </c>
      <c r="BN37" s="74">
        <f t="shared" ca="1" si="114"/>
        <v>7.0109881527114037</v>
      </c>
      <c r="BO37" s="74">
        <f t="shared" ca="1" si="114"/>
        <v>7.1940426736699257</v>
      </c>
      <c r="BP37" s="74">
        <f t="shared" ca="1" si="114"/>
        <v>7.3770971946284485</v>
      </c>
      <c r="BQ37" s="74">
        <f t="shared" ca="1" si="114"/>
        <v>7.6417493623394979</v>
      </c>
      <c r="BR37" s="74">
        <f t="shared" ca="1" si="114"/>
        <v>7.8267796132436018</v>
      </c>
      <c r="BS37" s="74">
        <f t="shared" ref="BS37:BZ37" ca="1" si="115">(BS12-BS15)/(BS22+BS23)</f>
        <v>8.0118098641477058</v>
      </c>
      <c r="BT37" s="74">
        <f t="shared" ca="1" si="115"/>
        <v>8.2872773144981213</v>
      </c>
      <c r="BU37" s="74">
        <f t="shared" ca="1" si="115"/>
        <v>8.4743490371730221</v>
      </c>
      <c r="BV37" s="74">
        <f t="shared" ca="1" si="115"/>
        <v>8.6614207598479229</v>
      </c>
      <c r="BW37" s="74">
        <f t="shared" ca="1" si="115"/>
        <v>8.9483088547583538</v>
      </c>
      <c r="BX37" s="74">
        <f t="shared" ca="1" si="115"/>
        <v>9.1374908601443643</v>
      </c>
      <c r="BY37" s="74">
        <f t="shared" ca="1" si="115"/>
        <v>9.3266728655303766</v>
      </c>
      <c r="BZ37" s="74">
        <f t="shared" ca="1" si="115"/>
        <v>9.6244303631962804</v>
      </c>
      <c r="CO37" s="79">
        <f>INDEX($F37:$BZ37,MATCH(CO$6,$F$6:$BZ$6,0))</f>
        <v>3.2654584470412615</v>
      </c>
      <c r="CP37" s="79">
        <f t="shared" ref="CP37:CZ38" si="116">INDEX($F37:$BZ37,MATCH(CP$6,$F$6:$BZ$6,0))</f>
        <v>3.2647114672435062</v>
      </c>
      <c r="CQ37" s="79">
        <f t="shared" si="116"/>
        <v>3.2640554223288034</v>
      </c>
      <c r="CR37" s="79">
        <f t="shared" ca="1" si="116"/>
        <v>3.1979408706011991</v>
      </c>
      <c r="CS37" s="79">
        <f t="shared" ca="1" si="116"/>
        <v>2.8214286810644182</v>
      </c>
      <c r="CT37" s="79">
        <f t="shared" ca="1" si="116"/>
        <v>2.2165438850784258</v>
      </c>
      <c r="CU37" s="79">
        <f t="shared" ca="1" si="116"/>
        <v>1.6266696759596939</v>
      </c>
      <c r="CV37" s="79">
        <f t="shared" ca="1" si="116"/>
        <v>1.2378183068945932</v>
      </c>
      <c r="CW37" s="79">
        <f t="shared" ca="1" si="116"/>
        <v>1.2130143078444955</v>
      </c>
      <c r="CX37" s="79">
        <f t="shared" ca="1" si="116"/>
        <v>1.5220913810818628</v>
      </c>
      <c r="CY37" s="79">
        <f t="shared" ca="1" si="116"/>
        <v>1.9625394036771207</v>
      </c>
      <c r="CZ37" s="79">
        <f t="shared" ca="1" si="116"/>
        <v>2.4090289732061509</v>
      </c>
      <c r="DB37" s="79">
        <f t="shared" ref="DB37:DD38" ca="1" si="117">INDEX($F37:$BZ37,MATCH(DB$6,$F$6:$BZ$6,0))</f>
        <v>3.1979408706011991</v>
      </c>
      <c r="DC37" s="79">
        <f t="shared" ca="1" si="117"/>
        <v>1.2378183068945932</v>
      </c>
      <c r="DD37" s="79">
        <f t="shared" ca="1" si="117"/>
        <v>2.4090289732061509</v>
      </c>
    </row>
    <row r="38" spans="1:108" ht="15" customHeight="1" x14ac:dyDescent="0.25">
      <c r="B38" s="6" t="s">
        <v>57</v>
      </c>
      <c r="F38" s="1"/>
      <c r="G38" s="75">
        <v>1.25</v>
      </c>
      <c r="H38" s="75">
        <v>1.25</v>
      </c>
      <c r="I38" s="75">
        <v>1.25</v>
      </c>
      <c r="J38" s="75">
        <v>1.25</v>
      </c>
      <c r="K38" s="75">
        <v>1.25</v>
      </c>
      <c r="L38" s="75">
        <v>1.25</v>
      </c>
      <c r="M38" s="75">
        <v>1.25</v>
      </c>
      <c r="N38" s="75">
        <v>1.25</v>
      </c>
      <c r="O38" s="75">
        <v>1.25</v>
      </c>
      <c r="P38" s="75">
        <v>1.25</v>
      </c>
      <c r="Q38" s="75">
        <v>1.25</v>
      </c>
      <c r="R38" s="75">
        <v>1.25</v>
      </c>
      <c r="S38" s="75">
        <v>1.25</v>
      </c>
      <c r="T38" s="75">
        <v>1.25</v>
      </c>
      <c r="U38" s="75">
        <v>1.25</v>
      </c>
      <c r="V38" s="75">
        <v>1.25</v>
      </c>
      <c r="W38" s="75">
        <v>1.25</v>
      </c>
      <c r="X38" s="75">
        <v>1.25</v>
      </c>
      <c r="Y38" s="75">
        <v>1.25</v>
      </c>
      <c r="Z38" s="75">
        <v>1.25</v>
      </c>
      <c r="AA38" s="75">
        <v>1.25</v>
      </c>
      <c r="AB38" s="75">
        <v>1.25</v>
      </c>
      <c r="AC38" s="75">
        <v>1.25</v>
      </c>
      <c r="AD38" s="75">
        <v>1.25</v>
      </c>
      <c r="AE38" s="75">
        <v>1.25</v>
      </c>
      <c r="AF38" s="75">
        <v>1.25</v>
      </c>
      <c r="AG38" s="75">
        <v>1.25</v>
      </c>
      <c r="AH38" s="75">
        <v>1.25</v>
      </c>
      <c r="AI38" s="75">
        <v>1.25</v>
      </c>
      <c r="AJ38" s="75">
        <v>1.25</v>
      </c>
      <c r="AK38" s="75">
        <v>1.25</v>
      </c>
      <c r="AL38" s="75">
        <v>1.25</v>
      </c>
      <c r="AM38" s="75">
        <v>1.25</v>
      </c>
      <c r="AN38" s="75">
        <v>1.25</v>
      </c>
      <c r="AO38" s="75">
        <v>1.25</v>
      </c>
      <c r="AP38" s="75">
        <v>1.25</v>
      </c>
      <c r="AQ38" s="75">
        <v>1.25</v>
      </c>
      <c r="AR38" s="75">
        <v>1.25</v>
      </c>
      <c r="AS38" s="75">
        <v>1.25</v>
      </c>
      <c r="AT38" s="75">
        <v>1.25</v>
      </c>
      <c r="AU38" s="75">
        <v>1.25</v>
      </c>
      <c r="AV38" s="75">
        <v>1.25</v>
      </c>
      <c r="AW38" s="75">
        <v>1.25</v>
      </c>
      <c r="AX38" s="75">
        <v>1.25</v>
      </c>
      <c r="AY38" s="75">
        <v>1.25</v>
      </c>
      <c r="AZ38" s="75">
        <v>1.25</v>
      </c>
      <c r="BA38" s="75">
        <v>1.25</v>
      </c>
      <c r="BB38" s="75">
        <v>1.25</v>
      </c>
      <c r="BC38" s="75">
        <v>1.25</v>
      </c>
      <c r="BD38" s="75">
        <v>1.25</v>
      </c>
      <c r="BE38" s="75">
        <v>1.25</v>
      </c>
      <c r="BF38" s="75">
        <v>1.25</v>
      </c>
      <c r="BG38" s="75">
        <v>1.25</v>
      </c>
      <c r="BH38" s="75">
        <v>1.25</v>
      </c>
      <c r="BI38" s="75">
        <v>1.25</v>
      </c>
      <c r="BJ38" s="75">
        <v>1.25</v>
      </c>
      <c r="BK38" s="75">
        <v>1.25</v>
      </c>
      <c r="BL38" s="75">
        <v>1.25</v>
      </c>
      <c r="BM38" s="75">
        <v>1.25</v>
      </c>
      <c r="BN38" s="75">
        <v>1.25</v>
      </c>
      <c r="BO38" s="75">
        <v>1.25</v>
      </c>
      <c r="BP38" s="75">
        <v>1.25</v>
      </c>
      <c r="BQ38" s="75">
        <v>1.25</v>
      </c>
      <c r="BR38" s="75">
        <v>1.25</v>
      </c>
      <c r="BS38" s="75">
        <v>1.25</v>
      </c>
      <c r="BT38" s="75">
        <v>1.25</v>
      </c>
      <c r="BU38" s="75">
        <v>1.25</v>
      </c>
      <c r="BV38" s="75">
        <v>1.25</v>
      </c>
      <c r="BW38" s="75">
        <v>1.25</v>
      </c>
      <c r="BX38" s="75">
        <v>1.25</v>
      </c>
      <c r="BY38" s="75">
        <v>1.25</v>
      </c>
      <c r="BZ38" s="75">
        <v>1.25</v>
      </c>
      <c r="CO38" s="79">
        <f>INDEX($F38:$BZ38,MATCH(CO$6,$F$6:$BZ$6,0))</f>
        <v>1.25</v>
      </c>
      <c r="CP38" s="79">
        <f t="shared" si="116"/>
        <v>1.25</v>
      </c>
      <c r="CQ38" s="79">
        <f t="shared" si="116"/>
        <v>1.25</v>
      </c>
      <c r="CR38" s="79">
        <f t="shared" si="116"/>
        <v>1.25</v>
      </c>
      <c r="CS38" s="79">
        <f t="shared" si="116"/>
        <v>1.25</v>
      </c>
      <c r="CT38" s="79">
        <f t="shared" si="116"/>
        <v>1.25</v>
      </c>
      <c r="CU38" s="79">
        <f t="shared" si="116"/>
        <v>1.25</v>
      </c>
      <c r="CV38" s="79">
        <f t="shared" si="116"/>
        <v>1.25</v>
      </c>
      <c r="CW38" s="79">
        <f t="shared" si="116"/>
        <v>1.25</v>
      </c>
      <c r="CX38" s="79">
        <f t="shared" si="116"/>
        <v>1.25</v>
      </c>
      <c r="CY38" s="79">
        <f t="shared" si="116"/>
        <v>1.25</v>
      </c>
      <c r="CZ38" s="79">
        <f t="shared" si="116"/>
        <v>1.25</v>
      </c>
      <c r="DB38" s="79">
        <f t="shared" si="117"/>
        <v>1.25</v>
      </c>
      <c r="DC38" s="79">
        <f t="shared" si="117"/>
        <v>1.25</v>
      </c>
      <c r="DD38" s="79">
        <f t="shared" si="117"/>
        <v>1.25</v>
      </c>
    </row>
    <row r="39" spans="1:108" ht="5.0999999999999996" customHeight="1" x14ac:dyDescent="0.25">
      <c r="F39" s="1"/>
      <c r="G39" s="1"/>
    </row>
    <row r="40" spans="1:108" x14ac:dyDescent="0.25">
      <c r="A40" s="2" t="s">
        <v>6</v>
      </c>
      <c r="B40" s="10" t="s">
        <v>5</v>
      </c>
      <c r="C40" s="10"/>
      <c r="D40" s="9"/>
      <c r="E40" s="52"/>
      <c r="F40" s="11">
        <f t="shared" ref="F40:BZ40" si="118">F$5</f>
        <v>42735</v>
      </c>
      <c r="G40" s="11">
        <f t="shared" si="118"/>
        <v>42766</v>
      </c>
      <c r="H40" s="11">
        <f t="shared" si="118"/>
        <v>42794</v>
      </c>
      <c r="I40" s="11">
        <f t="shared" si="118"/>
        <v>42825</v>
      </c>
      <c r="J40" s="11">
        <f t="shared" si="118"/>
        <v>42855</v>
      </c>
      <c r="K40" s="11">
        <f t="shared" si="118"/>
        <v>42886</v>
      </c>
      <c r="L40" s="11">
        <f t="shared" si="118"/>
        <v>42916</v>
      </c>
      <c r="M40" s="11">
        <f t="shared" si="118"/>
        <v>42947</v>
      </c>
      <c r="N40" s="11">
        <f t="shared" si="118"/>
        <v>42978</v>
      </c>
      <c r="O40" s="11">
        <f t="shared" si="118"/>
        <v>43008</v>
      </c>
      <c r="P40" s="11">
        <f t="shared" si="118"/>
        <v>43039</v>
      </c>
      <c r="Q40" s="11">
        <f t="shared" si="118"/>
        <v>43069</v>
      </c>
      <c r="R40" s="11">
        <f t="shared" si="118"/>
        <v>43100</v>
      </c>
      <c r="S40" s="11">
        <f t="shared" si="118"/>
        <v>43131</v>
      </c>
      <c r="T40" s="11">
        <f t="shared" si="118"/>
        <v>43159</v>
      </c>
      <c r="U40" s="11">
        <f t="shared" si="118"/>
        <v>43190</v>
      </c>
      <c r="V40" s="11">
        <f t="shared" si="118"/>
        <v>43220</v>
      </c>
      <c r="W40" s="11">
        <f t="shared" si="118"/>
        <v>43251</v>
      </c>
      <c r="X40" s="11">
        <f t="shared" si="118"/>
        <v>43281</v>
      </c>
      <c r="Y40" s="11">
        <f t="shared" si="118"/>
        <v>43312</v>
      </c>
      <c r="Z40" s="11">
        <f t="shared" si="118"/>
        <v>43343</v>
      </c>
      <c r="AA40" s="11">
        <f t="shared" si="118"/>
        <v>43373</v>
      </c>
      <c r="AB40" s="11">
        <f t="shared" si="118"/>
        <v>43404</v>
      </c>
      <c r="AC40" s="11">
        <f t="shared" si="118"/>
        <v>43434</v>
      </c>
      <c r="AD40" s="11">
        <f t="shared" si="118"/>
        <v>43465</v>
      </c>
      <c r="AE40" s="11">
        <f t="shared" si="118"/>
        <v>43496</v>
      </c>
      <c r="AF40" s="11">
        <f t="shared" si="118"/>
        <v>43524</v>
      </c>
      <c r="AG40" s="11">
        <f t="shared" si="118"/>
        <v>43555</v>
      </c>
      <c r="AH40" s="11">
        <f t="shared" si="118"/>
        <v>43585</v>
      </c>
      <c r="AI40" s="11">
        <f t="shared" si="118"/>
        <v>43616</v>
      </c>
      <c r="AJ40" s="11">
        <f t="shared" si="118"/>
        <v>43646</v>
      </c>
      <c r="AK40" s="11">
        <f t="shared" si="118"/>
        <v>43677</v>
      </c>
      <c r="AL40" s="11">
        <f t="shared" si="118"/>
        <v>43708</v>
      </c>
      <c r="AM40" s="11">
        <f t="shared" si="118"/>
        <v>43738</v>
      </c>
      <c r="AN40" s="11">
        <f t="shared" si="118"/>
        <v>43769</v>
      </c>
      <c r="AO40" s="11">
        <f t="shared" si="118"/>
        <v>43799</v>
      </c>
      <c r="AP40" s="11">
        <f t="shared" si="118"/>
        <v>43830</v>
      </c>
      <c r="AQ40" s="11">
        <f t="shared" si="118"/>
        <v>43861</v>
      </c>
      <c r="AR40" s="11">
        <f t="shared" si="118"/>
        <v>43890</v>
      </c>
      <c r="AS40" s="11">
        <f t="shared" si="118"/>
        <v>43921</v>
      </c>
      <c r="AT40" s="11">
        <f t="shared" si="118"/>
        <v>43951</v>
      </c>
      <c r="AU40" s="11">
        <f t="shared" si="118"/>
        <v>43982</v>
      </c>
      <c r="AV40" s="11">
        <f t="shared" si="118"/>
        <v>44012</v>
      </c>
      <c r="AW40" s="11">
        <f t="shared" si="118"/>
        <v>44043</v>
      </c>
      <c r="AX40" s="11">
        <f t="shared" si="118"/>
        <v>44074</v>
      </c>
      <c r="AY40" s="11">
        <f t="shared" si="118"/>
        <v>44104</v>
      </c>
      <c r="AZ40" s="11">
        <f t="shared" si="118"/>
        <v>44135</v>
      </c>
      <c r="BA40" s="11">
        <f t="shared" si="118"/>
        <v>44165</v>
      </c>
      <c r="BB40" s="11">
        <f t="shared" si="118"/>
        <v>44196</v>
      </c>
      <c r="BC40" s="11">
        <f t="shared" si="118"/>
        <v>44227</v>
      </c>
      <c r="BD40" s="11">
        <f t="shared" si="118"/>
        <v>44255</v>
      </c>
      <c r="BE40" s="11">
        <f t="shared" si="118"/>
        <v>44286</v>
      </c>
      <c r="BF40" s="11">
        <f t="shared" si="118"/>
        <v>44316</v>
      </c>
      <c r="BG40" s="11">
        <f t="shared" si="118"/>
        <v>44347</v>
      </c>
      <c r="BH40" s="11">
        <f t="shared" si="118"/>
        <v>44377</v>
      </c>
      <c r="BI40" s="11">
        <f t="shared" si="118"/>
        <v>44408</v>
      </c>
      <c r="BJ40" s="11">
        <f t="shared" si="118"/>
        <v>44439</v>
      </c>
      <c r="BK40" s="11">
        <f t="shared" si="118"/>
        <v>44469</v>
      </c>
      <c r="BL40" s="11">
        <f t="shared" si="118"/>
        <v>44500</v>
      </c>
      <c r="BM40" s="11">
        <f t="shared" si="118"/>
        <v>44530</v>
      </c>
      <c r="BN40" s="11">
        <f t="shared" si="118"/>
        <v>44561</v>
      </c>
      <c r="BO40" s="11">
        <f t="shared" si="118"/>
        <v>44592</v>
      </c>
      <c r="BP40" s="11">
        <f t="shared" si="118"/>
        <v>44620</v>
      </c>
      <c r="BQ40" s="11">
        <f t="shared" si="118"/>
        <v>44651</v>
      </c>
      <c r="BR40" s="11">
        <f t="shared" si="118"/>
        <v>44681</v>
      </c>
      <c r="BS40" s="11">
        <f t="shared" si="118"/>
        <v>44712</v>
      </c>
      <c r="BT40" s="11">
        <f t="shared" si="118"/>
        <v>44742</v>
      </c>
      <c r="BU40" s="11">
        <f t="shared" si="118"/>
        <v>44773</v>
      </c>
      <c r="BV40" s="11">
        <f t="shared" si="118"/>
        <v>44804</v>
      </c>
      <c r="BW40" s="11">
        <f t="shared" si="118"/>
        <v>44834</v>
      </c>
      <c r="BX40" s="11">
        <f t="shared" si="118"/>
        <v>44865</v>
      </c>
      <c r="BY40" s="11">
        <f t="shared" si="118"/>
        <v>44895</v>
      </c>
      <c r="BZ40" s="11">
        <f t="shared" si="118"/>
        <v>44926</v>
      </c>
      <c r="CN40" s="37"/>
      <c r="CO40" s="11">
        <f t="shared" ref="CO40:DD40" si="119">INDEX($F40:$BZ40,MATCH(CO$6,$F$6:$BZ$6,0))</f>
        <v>42825</v>
      </c>
      <c r="CP40" s="11">
        <f t="shared" si="119"/>
        <v>42916</v>
      </c>
      <c r="CQ40" s="11">
        <f t="shared" si="119"/>
        <v>43008</v>
      </c>
      <c r="CR40" s="11">
        <f t="shared" si="119"/>
        <v>43100</v>
      </c>
      <c r="CS40" s="11">
        <f t="shared" si="119"/>
        <v>43190</v>
      </c>
      <c r="CT40" s="11">
        <f t="shared" si="119"/>
        <v>43281</v>
      </c>
      <c r="CU40" s="11">
        <f t="shared" si="119"/>
        <v>43373</v>
      </c>
      <c r="CV40" s="11">
        <f t="shared" si="119"/>
        <v>43465</v>
      </c>
      <c r="CW40" s="11">
        <f t="shared" si="119"/>
        <v>43555</v>
      </c>
      <c r="CX40" s="11">
        <f t="shared" si="119"/>
        <v>43646</v>
      </c>
      <c r="CY40" s="11">
        <f t="shared" si="119"/>
        <v>43738</v>
      </c>
      <c r="CZ40" s="11">
        <f t="shared" si="119"/>
        <v>43830</v>
      </c>
      <c r="DB40" s="11">
        <f t="shared" si="119"/>
        <v>43100</v>
      </c>
      <c r="DC40" s="11">
        <f t="shared" si="119"/>
        <v>43465</v>
      </c>
      <c r="DD40" s="11">
        <f t="shared" si="119"/>
        <v>43830</v>
      </c>
    </row>
    <row r="41" spans="1:108" ht="5.0999999999999996" customHeight="1" x14ac:dyDescent="0.25">
      <c r="F41" s="1"/>
      <c r="G41" s="1"/>
    </row>
    <row r="42" spans="1:108" s="23" customFormat="1" ht="12" x14ac:dyDescent="0.2">
      <c r="A42" s="22"/>
      <c r="B42" s="27" t="s">
        <v>15</v>
      </c>
      <c r="E42" s="24"/>
      <c r="F42" s="51"/>
      <c r="G42" s="64">
        <v>0.01</v>
      </c>
      <c r="H42" s="64">
        <v>0.01</v>
      </c>
      <c r="I42" s="64">
        <v>0.01</v>
      </c>
      <c r="J42" s="64">
        <v>0.01</v>
      </c>
      <c r="K42" s="64">
        <v>0.01</v>
      </c>
      <c r="L42" s="64">
        <v>0.01</v>
      </c>
      <c r="M42" s="64">
        <v>0.01</v>
      </c>
      <c r="N42" s="64">
        <v>0.01</v>
      </c>
      <c r="O42" s="64">
        <v>0.01</v>
      </c>
      <c r="P42" s="64">
        <v>0.01</v>
      </c>
      <c r="Q42" s="64">
        <v>0.01</v>
      </c>
      <c r="R42" s="64">
        <v>0.01</v>
      </c>
      <c r="S42" s="64">
        <v>0.01</v>
      </c>
      <c r="T42" s="64">
        <v>0.01</v>
      </c>
      <c r="U42" s="64">
        <v>0.01</v>
      </c>
      <c r="V42" s="64">
        <v>0.01</v>
      </c>
      <c r="W42" s="64">
        <v>0.01</v>
      </c>
      <c r="X42" s="64">
        <v>0.01</v>
      </c>
      <c r="Y42" s="64">
        <v>0.01</v>
      </c>
      <c r="Z42" s="64">
        <v>0.01</v>
      </c>
      <c r="AA42" s="64">
        <v>0.01</v>
      </c>
      <c r="AB42" s="64">
        <v>0.01</v>
      </c>
      <c r="AC42" s="64">
        <v>0.01</v>
      </c>
      <c r="AD42" s="64">
        <v>0.01</v>
      </c>
      <c r="AE42" s="64">
        <v>0.01</v>
      </c>
      <c r="AF42" s="64">
        <v>0.01</v>
      </c>
      <c r="AG42" s="64">
        <v>0.01</v>
      </c>
      <c r="AH42" s="64">
        <v>0.01</v>
      </c>
      <c r="AI42" s="64">
        <v>0.01</v>
      </c>
      <c r="AJ42" s="64">
        <v>0.01</v>
      </c>
      <c r="AK42" s="64">
        <v>0.01</v>
      </c>
      <c r="AL42" s="64">
        <v>0.01</v>
      </c>
      <c r="AM42" s="64">
        <v>0.01</v>
      </c>
      <c r="AN42" s="64">
        <v>0.01</v>
      </c>
      <c r="AO42" s="64">
        <v>0.01</v>
      </c>
      <c r="AP42" s="64">
        <v>0.01</v>
      </c>
      <c r="AQ42" s="64">
        <v>0.01</v>
      </c>
      <c r="AR42" s="64">
        <v>0.01</v>
      </c>
      <c r="AS42" s="64">
        <v>0.01</v>
      </c>
      <c r="AT42" s="64">
        <v>0.01</v>
      </c>
      <c r="AU42" s="64">
        <v>0.01</v>
      </c>
      <c r="AV42" s="64">
        <v>0.01</v>
      </c>
      <c r="AW42" s="64">
        <v>0.01</v>
      </c>
      <c r="AX42" s="64">
        <v>0.01</v>
      </c>
      <c r="AY42" s="64">
        <v>0.01</v>
      </c>
      <c r="AZ42" s="64">
        <v>0.01</v>
      </c>
      <c r="BA42" s="64">
        <v>0.01</v>
      </c>
      <c r="BB42" s="64">
        <v>0.01</v>
      </c>
      <c r="BC42" s="64">
        <v>0.01</v>
      </c>
      <c r="BD42" s="64">
        <v>0.01</v>
      </c>
      <c r="BE42" s="64">
        <v>0.01</v>
      </c>
      <c r="BF42" s="64">
        <v>0.01</v>
      </c>
      <c r="BG42" s="64">
        <v>0.01</v>
      </c>
      <c r="BH42" s="64">
        <v>0.01</v>
      </c>
      <c r="BI42" s="64">
        <v>0.01</v>
      </c>
      <c r="BJ42" s="64">
        <v>0.01</v>
      </c>
      <c r="BK42" s="64">
        <v>0.01</v>
      </c>
      <c r="BL42" s="64">
        <v>0.01</v>
      </c>
      <c r="BM42" s="64">
        <v>0.01</v>
      </c>
      <c r="BN42" s="64">
        <v>0.01</v>
      </c>
      <c r="BO42" s="64">
        <v>0.01</v>
      </c>
      <c r="BP42" s="64">
        <v>0.01</v>
      </c>
      <c r="BQ42" s="64">
        <v>0.01</v>
      </c>
      <c r="BR42" s="64">
        <v>0.01</v>
      </c>
      <c r="BS42" s="64">
        <v>0.01</v>
      </c>
      <c r="BT42" s="64">
        <v>0.01</v>
      </c>
      <c r="BU42" s="64">
        <v>0.01</v>
      </c>
      <c r="BV42" s="64">
        <v>0.01</v>
      </c>
      <c r="BW42" s="64">
        <v>0.01</v>
      </c>
      <c r="BX42" s="64">
        <v>0.01</v>
      </c>
      <c r="BY42" s="64">
        <v>0.01</v>
      </c>
      <c r="BZ42" s="64">
        <v>0.01</v>
      </c>
      <c r="CN42" s="24"/>
      <c r="CO42" s="68">
        <f t="shared" ref="CO42:DD42" si="120">INDEX($F42:$BZ42,MATCH(CO$6,$F$6:$BZ$6,0))</f>
        <v>0.01</v>
      </c>
      <c r="CP42" s="68">
        <f t="shared" si="120"/>
        <v>0.01</v>
      </c>
      <c r="CQ42" s="68">
        <f t="shared" si="120"/>
        <v>0.01</v>
      </c>
      <c r="CR42" s="68">
        <f t="shared" si="120"/>
        <v>0.01</v>
      </c>
      <c r="CS42" s="68">
        <f t="shared" si="120"/>
        <v>0.01</v>
      </c>
      <c r="CT42" s="68">
        <f t="shared" si="120"/>
        <v>0.01</v>
      </c>
      <c r="CU42" s="68">
        <f t="shared" si="120"/>
        <v>0.01</v>
      </c>
      <c r="CV42" s="68">
        <f t="shared" si="120"/>
        <v>0.01</v>
      </c>
      <c r="CW42" s="68">
        <f t="shared" si="120"/>
        <v>0.01</v>
      </c>
      <c r="CX42" s="68">
        <f t="shared" si="120"/>
        <v>0.01</v>
      </c>
      <c r="CY42" s="68">
        <f t="shared" si="120"/>
        <v>0.01</v>
      </c>
      <c r="CZ42" s="68">
        <f t="shared" si="120"/>
        <v>0.01</v>
      </c>
      <c r="DB42" s="68">
        <f t="shared" si="120"/>
        <v>0.01</v>
      </c>
      <c r="DC42" s="68">
        <f t="shared" si="120"/>
        <v>0.01</v>
      </c>
      <c r="DD42" s="68">
        <f t="shared" si="120"/>
        <v>0.01</v>
      </c>
    </row>
    <row r="43" spans="1:108" ht="5.0999999999999996" customHeight="1" x14ac:dyDescent="0.25"/>
    <row r="44" spans="1:108" x14ac:dyDescent="0.25">
      <c r="B44" s="28" t="s">
        <v>2</v>
      </c>
      <c r="C44" s="28"/>
      <c r="D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B44" s="29"/>
      <c r="DC44" s="29"/>
      <c r="DD44" s="29"/>
    </row>
    <row r="45" spans="1:108" ht="5.0999999999999996" customHeight="1" x14ac:dyDescent="0.25">
      <c r="B45" s="12"/>
      <c r="C45" s="12"/>
    </row>
    <row r="46" spans="1:108" ht="15" customHeight="1" x14ac:dyDescent="0.25">
      <c r="B46" s="16" t="s">
        <v>10</v>
      </c>
      <c r="C46" s="12"/>
      <c r="D46" s="63">
        <v>20000000</v>
      </c>
    </row>
    <row r="47" spans="1:108" ht="5.0999999999999996" customHeight="1" x14ac:dyDescent="0.25">
      <c r="B47" s="12"/>
      <c r="C47" s="12"/>
    </row>
    <row r="48" spans="1:108" x14ac:dyDescent="0.25">
      <c r="B48" t="s">
        <v>3</v>
      </c>
    </row>
    <row r="49" spans="1:108" x14ac:dyDescent="0.25">
      <c r="B49" s="6" t="s">
        <v>4</v>
      </c>
      <c r="C49" s="6"/>
      <c r="D49" s="61">
        <v>0.03</v>
      </c>
      <c r="E49" s="8"/>
      <c r="F49" s="13"/>
      <c r="G49" s="65">
        <f t="shared" ref="G49:AL49" si="121">$D$49+G42</f>
        <v>0.04</v>
      </c>
      <c r="H49" s="65">
        <f t="shared" si="121"/>
        <v>0.04</v>
      </c>
      <c r="I49" s="65">
        <f t="shared" si="121"/>
        <v>0.04</v>
      </c>
      <c r="J49" s="65">
        <f t="shared" si="121"/>
        <v>0.04</v>
      </c>
      <c r="K49" s="65">
        <f t="shared" si="121"/>
        <v>0.04</v>
      </c>
      <c r="L49" s="65">
        <f t="shared" si="121"/>
        <v>0.04</v>
      </c>
      <c r="M49" s="65">
        <f t="shared" si="121"/>
        <v>0.04</v>
      </c>
      <c r="N49" s="65">
        <f t="shared" si="121"/>
        <v>0.04</v>
      </c>
      <c r="O49" s="65">
        <f t="shared" si="121"/>
        <v>0.04</v>
      </c>
      <c r="P49" s="65">
        <f t="shared" si="121"/>
        <v>0.04</v>
      </c>
      <c r="Q49" s="65">
        <f t="shared" si="121"/>
        <v>0.04</v>
      </c>
      <c r="R49" s="65">
        <f t="shared" si="121"/>
        <v>0.04</v>
      </c>
      <c r="S49" s="65">
        <f t="shared" si="121"/>
        <v>0.04</v>
      </c>
      <c r="T49" s="65">
        <f t="shared" si="121"/>
        <v>0.04</v>
      </c>
      <c r="U49" s="65">
        <f t="shared" si="121"/>
        <v>0.04</v>
      </c>
      <c r="V49" s="65">
        <f t="shared" si="121"/>
        <v>0.04</v>
      </c>
      <c r="W49" s="65">
        <f t="shared" si="121"/>
        <v>0.04</v>
      </c>
      <c r="X49" s="65">
        <f t="shared" si="121"/>
        <v>0.04</v>
      </c>
      <c r="Y49" s="65">
        <f t="shared" si="121"/>
        <v>0.04</v>
      </c>
      <c r="Z49" s="65">
        <f t="shared" si="121"/>
        <v>0.04</v>
      </c>
      <c r="AA49" s="65">
        <f t="shared" si="121"/>
        <v>0.04</v>
      </c>
      <c r="AB49" s="65">
        <f t="shared" si="121"/>
        <v>0.04</v>
      </c>
      <c r="AC49" s="65">
        <f t="shared" si="121"/>
        <v>0.04</v>
      </c>
      <c r="AD49" s="65">
        <f t="shared" si="121"/>
        <v>0.04</v>
      </c>
      <c r="AE49" s="65">
        <f t="shared" si="121"/>
        <v>0.04</v>
      </c>
      <c r="AF49" s="65">
        <f t="shared" si="121"/>
        <v>0.04</v>
      </c>
      <c r="AG49" s="65">
        <f t="shared" si="121"/>
        <v>0.04</v>
      </c>
      <c r="AH49" s="65">
        <f t="shared" si="121"/>
        <v>0.04</v>
      </c>
      <c r="AI49" s="65">
        <f t="shared" si="121"/>
        <v>0.04</v>
      </c>
      <c r="AJ49" s="65">
        <f t="shared" si="121"/>
        <v>0.04</v>
      </c>
      <c r="AK49" s="65">
        <f t="shared" si="121"/>
        <v>0.04</v>
      </c>
      <c r="AL49" s="65">
        <f t="shared" si="121"/>
        <v>0.04</v>
      </c>
      <c r="AM49" s="65">
        <f t="shared" ref="AM49:AO49" si="122">$D$49+AM42</f>
        <v>0.04</v>
      </c>
      <c r="AN49" s="65">
        <f t="shared" si="122"/>
        <v>0.04</v>
      </c>
      <c r="AO49" s="65">
        <f t="shared" si="122"/>
        <v>0.04</v>
      </c>
      <c r="AP49" s="65">
        <f t="shared" ref="AP49:BL49" si="123">$D$49+AP42</f>
        <v>0.04</v>
      </c>
      <c r="AQ49" s="65">
        <f t="shared" si="123"/>
        <v>0.04</v>
      </c>
      <c r="AR49" s="65">
        <f t="shared" si="123"/>
        <v>0.04</v>
      </c>
      <c r="AS49" s="65">
        <f t="shared" si="123"/>
        <v>0.04</v>
      </c>
      <c r="AT49" s="65">
        <f t="shared" si="123"/>
        <v>0.04</v>
      </c>
      <c r="AU49" s="65">
        <f t="shared" si="123"/>
        <v>0.04</v>
      </c>
      <c r="AV49" s="65">
        <f t="shared" si="123"/>
        <v>0.04</v>
      </c>
      <c r="AW49" s="65">
        <f t="shared" si="123"/>
        <v>0.04</v>
      </c>
      <c r="AX49" s="65">
        <f t="shared" si="123"/>
        <v>0.04</v>
      </c>
      <c r="AY49" s="65">
        <f t="shared" si="123"/>
        <v>0.04</v>
      </c>
      <c r="AZ49" s="65">
        <f t="shared" si="123"/>
        <v>0.04</v>
      </c>
      <c r="BA49" s="65">
        <f t="shared" si="123"/>
        <v>0.04</v>
      </c>
      <c r="BB49" s="65">
        <f t="shared" si="123"/>
        <v>0.04</v>
      </c>
      <c r="BC49" s="65">
        <f t="shared" si="123"/>
        <v>0.04</v>
      </c>
      <c r="BD49" s="65">
        <f t="shared" si="123"/>
        <v>0.04</v>
      </c>
      <c r="BE49" s="65">
        <f t="shared" si="123"/>
        <v>0.04</v>
      </c>
      <c r="BF49" s="65">
        <f t="shared" si="123"/>
        <v>0.04</v>
      </c>
      <c r="BG49" s="65">
        <f t="shared" si="123"/>
        <v>0.04</v>
      </c>
      <c r="BH49" s="65">
        <f t="shared" si="123"/>
        <v>0.04</v>
      </c>
      <c r="BI49" s="65">
        <f t="shared" si="123"/>
        <v>0.04</v>
      </c>
      <c r="BJ49" s="65">
        <f t="shared" si="123"/>
        <v>0.04</v>
      </c>
      <c r="BK49" s="65">
        <f t="shared" si="123"/>
        <v>0.04</v>
      </c>
      <c r="BL49" s="65">
        <f t="shared" si="123"/>
        <v>0.04</v>
      </c>
      <c r="BM49" s="65">
        <f t="shared" ref="BM49:BW49" si="124">$D$49+BM42</f>
        <v>0.04</v>
      </c>
      <c r="BN49" s="65">
        <f t="shared" si="124"/>
        <v>0.04</v>
      </c>
      <c r="BO49" s="65">
        <f t="shared" si="124"/>
        <v>0.04</v>
      </c>
      <c r="BP49" s="65">
        <f t="shared" si="124"/>
        <v>0.04</v>
      </c>
      <c r="BQ49" s="65">
        <f t="shared" si="124"/>
        <v>0.04</v>
      </c>
      <c r="BR49" s="65">
        <f t="shared" si="124"/>
        <v>0.04</v>
      </c>
      <c r="BS49" s="65">
        <f t="shared" si="124"/>
        <v>0.04</v>
      </c>
      <c r="BT49" s="65">
        <f t="shared" si="124"/>
        <v>0.04</v>
      </c>
      <c r="BU49" s="65">
        <f t="shared" si="124"/>
        <v>0.04</v>
      </c>
      <c r="BV49" s="65">
        <f t="shared" si="124"/>
        <v>0.04</v>
      </c>
      <c r="BW49" s="65">
        <f t="shared" si="124"/>
        <v>0.04</v>
      </c>
      <c r="BX49" s="65">
        <f t="shared" ref="BX49:BZ49" si="125">$D$49+BX42</f>
        <v>0.04</v>
      </c>
      <c r="BY49" s="65">
        <f t="shared" si="125"/>
        <v>0.04</v>
      </c>
      <c r="BZ49" s="65">
        <f t="shared" si="125"/>
        <v>0.04</v>
      </c>
      <c r="CO49" s="65">
        <f t="shared" ref="CO49:DD49" si="126">INDEX($F49:$BZ49,MATCH(CO$6,$F$6:$BZ$6,0))</f>
        <v>0.04</v>
      </c>
      <c r="CP49" s="65">
        <f t="shared" si="126"/>
        <v>0.04</v>
      </c>
      <c r="CQ49" s="65">
        <f t="shared" si="126"/>
        <v>0.04</v>
      </c>
      <c r="CR49" s="65">
        <f t="shared" si="126"/>
        <v>0.04</v>
      </c>
      <c r="CS49" s="65">
        <f t="shared" si="126"/>
        <v>0.04</v>
      </c>
      <c r="CT49" s="65">
        <f t="shared" si="126"/>
        <v>0.04</v>
      </c>
      <c r="CU49" s="65">
        <f t="shared" si="126"/>
        <v>0.04</v>
      </c>
      <c r="CV49" s="65">
        <f t="shared" si="126"/>
        <v>0.04</v>
      </c>
      <c r="CW49" s="65">
        <f t="shared" si="126"/>
        <v>0.04</v>
      </c>
      <c r="CX49" s="65">
        <f t="shared" si="126"/>
        <v>0.04</v>
      </c>
      <c r="CY49" s="65">
        <f t="shared" si="126"/>
        <v>0.04</v>
      </c>
      <c r="CZ49" s="65">
        <f t="shared" si="126"/>
        <v>0.04</v>
      </c>
      <c r="DB49" s="65">
        <f t="shared" si="126"/>
        <v>0.04</v>
      </c>
      <c r="DC49" s="65">
        <f t="shared" si="126"/>
        <v>0.04</v>
      </c>
      <c r="DD49" s="65">
        <f t="shared" si="126"/>
        <v>0.04</v>
      </c>
    </row>
    <row r="50" spans="1:108" ht="5.0999999999999996" customHeight="1" x14ac:dyDescent="0.25">
      <c r="B50" s="6"/>
      <c r="C50" s="6"/>
      <c r="D50" s="62"/>
      <c r="E50" s="8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B50" s="13"/>
      <c r="DC50" s="13"/>
      <c r="DD50" s="13"/>
    </row>
    <row r="51" spans="1:108" x14ac:dyDescent="0.25">
      <c r="B51" t="s">
        <v>9</v>
      </c>
      <c r="D51" s="63">
        <v>500000</v>
      </c>
      <c r="E51" s="8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B51" s="13"/>
      <c r="DC51" s="13"/>
      <c r="DD51" s="13"/>
    </row>
    <row r="52" spans="1:108" s="7" customFormat="1" ht="5.0999999999999996" customHeight="1" x14ac:dyDescent="0.25">
      <c r="A52" s="15"/>
      <c r="D52" s="5"/>
    </row>
    <row r="53" spans="1:108" x14ac:dyDescent="0.25">
      <c r="B53" s="17" t="s">
        <v>58</v>
      </c>
      <c r="C53" s="17"/>
      <c r="D53" s="12"/>
      <c r="E53" s="18"/>
      <c r="F53" s="19"/>
      <c r="G53" s="20">
        <f>F59</f>
        <v>20000000</v>
      </c>
      <c r="H53" s="20">
        <f t="shared" ref="H53:AL53" si="127">G59</f>
        <v>20000000</v>
      </c>
      <c r="I53" s="20">
        <f t="shared" si="127"/>
        <v>20000000</v>
      </c>
      <c r="J53" s="20">
        <f t="shared" si="127"/>
        <v>19500000</v>
      </c>
      <c r="K53" s="20">
        <f t="shared" si="127"/>
        <v>19500000</v>
      </c>
      <c r="L53" s="20">
        <f t="shared" si="127"/>
        <v>19500000</v>
      </c>
      <c r="M53" s="20">
        <f t="shared" si="127"/>
        <v>19000000</v>
      </c>
      <c r="N53" s="20">
        <f t="shared" si="127"/>
        <v>19000000</v>
      </c>
      <c r="O53" s="20">
        <f t="shared" si="127"/>
        <v>19000000</v>
      </c>
      <c r="P53" s="20">
        <f t="shared" si="127"/>
        <v>18500000</v>
      </c>
      <c r="Q53" s="20">
        <f t="shared" si="127"/>
        <v>18500000</v>
      </c>
      <c r="R53" s="20">
        <f t="shared" si="127"/>
        <v>18500000</v>
      </c>
      <c r="S53" s="20">
        <f t="shared" si="127"/>
        <v>18000000</v>
      </c>
      <c r="T53" s="20">
        <f t="shared" si="127"/>
        <v>18000000</v>
      </c>
      <c r="U53" s="20">
        <f t="shared" si="127"/>
        <v>18000000</v>
      </c>
      <c r="V53" s="20">
        <f t="shared" si="127"/>
        <v>17500000</v>
      </c>
      <c r="W53" s="20">
        <f t="shared" si="127"/>
        <v>17500000</v>
      </c>
      <c r="X53" s="20">
        <f t="shared" si="127"/>
        <v>16000000</v>
      </c>
      <c r="Y53" s="20">
        <f t="shared" si="127"/>
        <v>15500000</v>
      </c>
      <c r="Z53" s="20">
        <f t="shared" si="127"/>
        <v>15500000</v>
      </c>
      <c r="AA53" s="20">
        <f t="shared" si="127"/>
        <v>15500000</v>
      </c>
      <c r="AB53" s="20">
        <f t="shared" si="127"/>
        <v>15000000</v>
      </c>
      <c r="AC53" s="20">
        <f t="shared" si="127"/>
        <v>15000000</v>
      </c>
      <c r="AD53" s="20">
        <f t="shared" si="127"/>
        <v>15000000</v>
      </c>
      <c r="AE53" s="20">
        <f t="shared" si="127"/>
        <v>14500000</v>
      </c>
      <c r="AF53" s="20">
        <f t="shared" si="127"/>
        <v>14500000</v>
      </c>
      <c r="AG53" s="20">
        <f t="shared" si="127"/>
        <v>14500000</v>
      </c>
      <c r="AH53" s="20">
        <f t="shared" si="127"/>
        <v>14000000</v>
      </c>
      <c r="AI53" s="20">
        <f t="shared" si="127"/>
        <v>14000000</v>
      </c>
      <c r="AJ53" s="20">
        <f t="shared" si="127"/>
        <v>12500000</v>
      </c>
      <c r="AK53" s="20">
        <f t="shared" si="127"/>
        <v>12000000</v>
      </c>
      <c r="AL53" s="20">
        <f t="shared" si="127"/>
        <v>12000000</v>
      </c>
      <c r="AM53" s="20">
        <f t="shared" ref="AM53" si="128">AL59</f>
        <v>12000000</v>
      </c>
      <c r="AN53" s="20">
        <f t="shared" ref="AN53" si="129">AM59</f>
        <v>11500000</v>
      </c>
      <c r="AO53" s="20">
        <f t="shared" ref="AO53" si="130">AN59</f>
        <v>11500000</v>
      </c>
      <c r="AP53" s="20">
        <f t="shared" ref="AP53" si="131">AO59</f>
        <v>11500000</v>
      </c>
      <c r="AQ53" s="20">
        <f t="shared" ref="AQ53" si="132">AP59</f>
        <v>11000000</v>
      </c>
      <c r="AR53" s="20">
        <f t="shared" ref="AR53" si="133">AQ59</f>
        <v>11000000</v>
      </c>
      <c r="AS53" s="20">
        <f t="shared" ref="AS53" si="134">AR59</f>
        <v>11000000</v>
      </c>
      <c r="AT53" s="20">
        <f t="shared" ref="AT53" si="135">AS59</f>
        <v>10500000</v>
      </c>
      <c r="AU53" s="20">
        <f t="shared" ref="AU53" si="136">AT59</f>
        <v>10500000</v>
      </c>
      <c r="AV53" s="20">
        <f t="shared" ref="AV53" si="137">AU59</f>
        <v>9000000</v>
      </c>
      <c r="AW53" s="20">
        <f t="shared" ref="AW53" si="138">AV59</f>
        <v>8500000</v>
      </c>
      <c r="AX53" s="20">
        <f t="shared" ref="AX53" si="139">AW59</f>
        <v>8500000</v>
      </c>
      <c r="AY53" s="20">
        <f t="shared" ref="AY53" si="140">AX59</f>
        <v>8500000</v>
      </c>
      <c r="AZ53" s="20">
        <f t="shared" ref="AZ53" si="141">AY59</f>
        <v>8000000</v>
      </c>
      <c r="BA53" s="20">
        <f t="shared" ref="BA53" si="142">AZ59</f>
        <v>8000000</v>
      </c>
      <c r="BB53" s="20">
        <f t="shared" ref="BB53" si="143">BA59</f>
        <v>8000000</v>
      </c>
      <c r="BC53" s="20">
        <f t="shared" ref="BC53" si="144">BB59</f>
        <v>7500000</v>
      </c>
      <c r="BD53" s="20">
        <f t="shared" ref="BD53" si="145">BC59</f>
        <v>7500000</v>
      </c>
      <c r="BE53" s="20">
        <f t="shared" ref="BE53" si="146">BD59</f>
        <v>7500000</v>
      </c>
      <c r="BF53" s="20">
        <f t="shared" ref="BF53" si="147">BE59</f>
        <v>7000000</v>
      </c>
      <c r="BG53" s="20">
        <f t="shared" ref="BG53" si="148">BF59</f>
        <v>7000000</v>
      </c>
      <c r="BH53" s="20">
        <f t="shared" ref="BH53" si="149">BG59</f>
        <v>5500000</v>
      </c>
      <c r="BI53" s="20">
        <f t="shared" ref="BI53" si="150">BH59</f>
        <v>5000000</v>
      </c>
      <c r="BJ53" s="20">
        <f t="shared" ref="BJ53" si="151">BI59</f>
        <v>5000000</v>
      </c>
      <c r="BK53" s="20">
        <f t="shared" ref="BK53" si="152">BJ59</f>
        <v>5000000</v>
      </c>
      <c r="BL53" s="20">
        <f t="shared" ref="BL53" si="153">BK59</f>
        <v>4500000</v>
      </c>
      <c r="BM53" s="20">
        <f t="shared" ref="BM53" si="154">BL59</f>
        <v>4500000</v>
      </c>
      <c r="BN53" s="20">
        <f t="shared" ref="BN53" si="155">BM59</f>
        <v>4500000</v>
      </c>
      <c r="BO53" s="20">
        <f t="shared" ref="BO53" si="156">BN59</f>
        <v>4000000</v>
      </c>
      <c r="BP53" s="20">
        <f t="shared" ref="BP53" si="157">BO59</f>
        <v>4000000</v>
      </c>
      <c r="BQ53" s="20">
        <f t="shared" ref="BQ53" si="158">BP59</f>
        <v>4000000</v>
      </c>
      <c r="BR53" s="20">
        <f t="shared" ref="BR53" si="159">BQ59</f>
        <v>3500000</v>
      </c>
      <c r="BS53" s="20">
        <f t="shared" ref="BS53" si="160">BR59</f>
        <v>3500000</v>
      </c>
      <c r="BT53" s="20">
        <f t="shared" ref="BT53" si="161">BS59</f>
        <v>2000000</v>
      </c>
      <c r="BU53" s="20">
        <f t="shared" ref="BU53" si="162">BT59</f>
        <v>1500000</v>
      </c>
      <c r="BV53" s="20">
        <f t="shared" ref="BV53" si="163">BU59</f>
        <v>1500000</v>
      </c>
      <c r="BW53" s="20">
        <f t="shared" ref="BW53" si="164">BV59</f>
        <v>1500000</v>
      </c>
      <c r="BX53" s="20">
        <f t="shared" ref="BX53" si="165">BW59</f>
        <v>1000000</v>
      </c>
      <c r="BY53" s="20">
        <f t="shared" ref="BY53" si="166">BX59</f>
        <v>1000000</v>
      </c>
      <c r="BZ53" s="20">
        <f t="shared" ref="BZ53" si="167">BY59</f>
        <v>1000000</v>
      </c>
      <c r="CO53" s="20">
        <f>G53</f>
        <v>20000000</v>
      </c>
      <c r="CP53" s="20">
        <f>CO59</f>
        <v>19500000</v>
      </c>
      <c r="CQ53" s="20">
        <f t="shared" ref="CQ53:CZ53" si="168">CP59</f>
        <v>19000000</v>
      </c>
      <c r="CR53" s="20">
        <f t="shared" si="168"/>
        <v>18500000</v>
      </c>
      <c r="CS53" s="20">
        <f t="shared" si="168"/>
        <v>18000000</v>
      </c>
      <c r="CT53" s="20">
        <f t="shared" si="168"/>
        <v>17500000</v>
      </c>
      <c r="CU53" s="20">
        <f t="shared" si="168"/>
        <v>15500000</v>
      </c>
      <c r="CV53" s="20">
        <f t="shared" si="168"/>
        <v>15000000</v>
      </c>
      <c r="CW53" s="20">
        <f t="shared" si="168"/>
        <v>14500000</v>
      </c>
      <c r="CX53" s="20">
        <f t="shared" si="168"/>
        <v>14000000</v>
      </c>
      <c r="CY53" s="20">
        <f t="shared" si="168"/>
        <v>12000000</v>
      </c>
      <c r="CZ53" s="20">
        <f t="shared" si="168"/>
        <v>11500000</v>
      </c>
      <c r="DB53" s="20">
        <f>G53</f>
        <v>20000000</v>
      </c>
      <c r="DC53" s="20">
        <f>DB59</f>
        <v>18000000</v>
      </c>
      <c r="DD53" s="20">
        <f>DC59</f>
        <v>14500000</v>
      </c>
    </row>
    <row r="54" spans="1:108" ht="5.0999999999999996" customHeight="1" x14ac:dyDescent="0.25">
      <c r="B54" s="17"/>
      <c r="C54" s="17"/>
      <c r="D54" s="12"/>
      <c r="E54" s="18"/>
      <c r="F54" s="19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B54" s="19"/>
      <c r="DC54" s="19"/>
      <c r="DD54" s="19"/>
    </row>
    <row r="55" spans="1:108" x14ac:dyDescent="0.25">
      <c r="B55" s="30" t="s">
        <v>0</v>
      </c>
      <c r="C55" s="3"/>
      <c r="F55" s="49"/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v>0</v>
      </c>
      <c r="P55" s="47">
        <v>0</v>
      </c>
      <c r="Q55" s="47">
        <v>0</v>
      </c>
      <c r="R55" s="47">
        <v>0</v>
      </c>
      <c r="S55" s="47">
        <v>0</v>
      </c>
      <c r="T55" s="47">
        <v>0</v>
      </c>
      <c r="U55" s="47">
        <v>0</v>
      </c>
      <c r="V55" s="47">
        <v>0</v>
      </c>
      <c r="W55" s="47">
        <v>0</v>
      </c>
      <c r="X55" s="47">
        <v>0</v>
      </c>
      <c r="Y55" s="47">
        <v>0</v>
      </c>
      <c r="Z55" s="47">
        <v>0</v>
      </c>
      <c r="AA55" s="47">
        <v>0</v>
      </c>
      <c r="AB55" s="47">
        <v>0</v>
      </c>
      <c r="AC55" s="47">
        <v>0</v>
      </c>
      <c r="AD55" s="47">
        <v>0</v>
      </c>
      <c r="AE55" s="47">
        <v>0</v>
      </c>
      <c r="AF55" s="47">
        <v>0</v>
      </c>
      <c r="AG55" s="47">
        <v>0</v>
      </c>
      <c r="AH55" s="47">
        <v>0</v>
      </c>
      <c r="AI55" s="47">
        <v>0</v>
      </c>
      <c r="AJ55" s="47">
        <v>0</v>
      </c>
      <c r="AK55" s="47">
        <v>0</v>
      </c>
      <c r="AL55" s="47">
        <v>0</v>
      </c>
      <c r="AM55" s="47">
        <v>0</v>
      </c>
      <c r="AN55" s="47">
        <v>0</v>
      </c>
      <c r="AO55" s="47">
        <v>0</v>
      </c>
      <c r="AP55" s="47">
        <v>0</v>
      </c>
      <c r="AQ55" s="47">
        <v>0</v>
      </c>
      <c r="AR55" s="47">
        <v>0</v>
      </c>
      <c r="AS55" s="47">
        <v>0</v>
      </c>
      <c r="AT55" s="47">
        <v>0</v>
      </c>
      <c r="AU55" s="47">
        <v>0</v>
      </c>
      <c r="AV55" s="47">
        <v>0</v>
      </c>
      <c r="AW55" s="47">
        <v>0</v>
      </c>
      <c r="AX55" s="47">
        <v>0</v>
      </c>
      <c r="AY55" s="47">
        <v>0</v>
      </c>
      <c r="AZ55" s="47">
        <v>0</v>
      </c>
      <c r="BA55" s="47">
        <v>0</v>
      </c>
      <c r="BB55" s="47">
        <v>0</v>
      </c>
      <c r="BC55" s="47">
        <v>0</v>
      </c>
      <c r="BD55" s="47">
        <v>0</v>
      </c>
      <c r="BE55" s="47">
        <v>0</v>
      </c>
      <c r="BF55" s="47">
        <v>0</v>
      </c>
      <c r="BG55" s="47">
        <v>0</v>
      </c>
      <c r="BH55" s="47">
        <v>0</v>
      </c>
      <c r="BI55" s="47">
        <v>0</v>
      </c>
      <c r="BJ55" s="47">
        <v>0</v>
      </c>
      <c r="BK55" s="47">
        <v>0</v>
      </c>
      <c r="BL55" s="47">
        <v>0</v>
      </c>
      <c r="BM55" s="47">
        <v>0</v>
      </c>
      <c r="BN55" s="47">
        <v>0</v>
      </c>
      <c r="BO55" s="47">
        <v>0</v>
      </c>
      <c r="BP55" s="47">
        <v>0</v>
      </c>
      <c r="BQ55" s="47">
        <v>0</v>
      </c>
      <c r="BR55" s="47">
        <v>0</v>
      </c>
      <c r="BS55" s="47">
        <v>0</v>
      </c>
      <c r="BT55" s="47">
        <v>0</v>
      </c>
      <c r="BU55" s="47">
        <v>0</v>
      </c>
      <c r="BV55" s="47">
        <v>0</v>
      </c>
      <c r="BW55" s="47">
        <v>0</v>
      </c>
      <c r="BX55" s="47">
        <v>0</v>
      </c>
      <c r="BY55" s="47">
        <v>0</v>
      </c>
      <c r="BZ55" s="47">
        <v>0</v>
      </c>
      <c r="CO55" s="5">
        <f ca="1">SUM(OFFSET($G55,,(COLUMNS($G55:G55)-1)*3,,3))</f>
        <v>0</v>
      </c>
      <c r="CP55" s="5">
        <f ca="1">SUM(OFFSET($G55,,(COLUMNS($G55:H55)-1)*3,,3))</f>
        <v>0</v>
      </c>
      <c r="CQ55" s="5">
        <f ca="1">SUM(OFFSET($G55,,(COLUMNS($G55:I55)-1)*3,,3))</f>
        <v>0</v>
      </c>
      <c r="CR55" s="5">
        <f ca="1">SUM(OFFSET($G55,,(COLUMNS($G55:J55)-1)*3,,3))</f>
        <v>0</v>
      </c>
      <c r="CS55" s="5">
        <f ca="1">SUM(OFFSET($G55,,(COLUMNS($G55:K55)-1)*3,,3))</f>
        <v>0</v>
      </c>
      <c r="CT55" s="5">
        <f ca="1">SUM(OFFSET($G55,,(COLUMNS($G55:L55)-1)*3,,3))</f>
        <v>0</v>
      </c>
      <c r="CU55" s="5">
        <f ca="1">SUM(OFFSET($G55,,(COLUMNS($G55:M55)-1)*3,,3))</f>
        <v>0</v>
      </c>
      <c r="CV55" s="5">
        <f ca="1">SUM(OFFSET($G55,,(COLUMNS($G55:N55)-1)*3,,3))</f>
        <v>0</v>
      </c>
      <c r="CW55" s="5">
        <f ca="1">SUM(OFFSET($G55,,(COLUMNS($G55:O55)-1)*3,,3))</f>
        <v>0</v>
      </c>
      <c r="CX55" s="5">
        <f ca="1">SUM(OFFSET($G55,,(COLUMNS($G55:P55)-1)*3,,3))</f>
        <v>0</v>
      </c>
      <c r="CY55" s="5">
        <f ca="1">SUM(OFFSET($G55,,(COLUMNS($G55:Q55)-1)*3,,3))</f>
        <v>0</v>
      </c>
      <c r="CZ55" s="5">
        <f ca="1">SUM(OFFSET($G55,,(COLUMNS($G55:R55)-1)*3,,3))</f>
        <v>0</v>
      </c>
      <c r="DB55" s="5">
        <f ca="1">SUM(OFFSET($G55,,(COLUMNS($G55:G55)-1)*12,,12))</f>
        <v>0</v>
      </c>
      <c r="DC55" s="5">
        <f ca="1">SUM(OFFSET($G55,,(COLUMNS($G55:H55)-1)*12,,12))</f>
        <v>0</v>
      </c>
      <c r="DD55" s="5">
        <f ca="1">SUM(OFFSET($G55,,(COLUMNS($G55:I55)-1)*12,,12))</f>
        <v>0</v>
      </c>
    </row>
    <row r="56" spans="1:108" x14ac:dyDescent="0.25">
      <c r="B56" s="31" t="s">
        <v>11</v>
      </c>
      <c r="C56" s="3"/>
      <c r="F56" s="5"/>
      <c r="G56" s="5">
        <f t="shared" ref="G56:AL56" si="169">MIN(G53,IF(MOD(G7,3)=0,$D$51,0))</f>
        <v>0</v>
      </c>
      <c r="H56" s="5">
        <f t="shared" si="169"/>
        <v>0</v>
      </c>
      <c r="I56" s="5">
        <f t="shared" si="169"/>
        <v>500000</v>
      </c>
      <c r="J56" s="5">
        <f t="shared" si="169"/>
        <v>0</v>
      </c>
      <c r="K56" s="5">
        <f t="shared" si="169"/>
        <v>0</v>
      </c>
      <c r="L56" s="5">
        <f t="shared" si="169"/>
        <v>500000</v>
      </c>
      <c r="M56" s="5">
        <f t="shared" si="169"/>
        <v>0</v>
      </c>
      <c r="N56" s="5">
        <f t="shared" si="169"/>
        <v>0</v>
      </c>
      <c r="O56" s="5">
        <f t="shared" si="169"/>
        <v>500000</v>
      </c>
      <c r="P56" s="5">
        <f t="shared" si="169"/>
        <v>0</v>
      </c>
      <c r="Q56" s="5">
        <f t="shared" si="169"/>
        <v>0</v>
      </c>
      <c r="R56" s="5">
        <f t="shared" si="169"/>
        <v>500000</v>
      </c>
      <c r="S56" s="5">
        <f t="shared" si="169"/>
        <v>0</v>
      </c>
      <c r="T56" s="5">
        <f t="shared" si="169"/>
        <v>0</v>
      </c>
      <c r="U56" s="5">
        <f t="shared" si="169"/>
        <v>500000</v>
      </c>
      <c r="V56" s="5">
        <f t="shared" si="169"/>
        <v>0</v>
      </c>
      <c r="W56" s="5">
        <f t="shared" si="169"/>
        <v>0</v>
      </c>
      <c r="X56" s="5">
        <f t="shared" si="169"/>
        <v>500000</v>
      </c>
      <c r="Y56" s="5">
        <f t="shared" si="169"/>
        <v>0</v>
      </c>
      <c r="Z56" s="5">
        <f t="shared" si="169"/>
        <v>0</v>
      </c>
      <c r="AA56" s="5">
        <f t="shared" si="169"/>
        <v>500000</v>
      </c>
      <c r="AB56" s="5">
        <f t="shared" si="169"/>
        <v>0</v>
      </c>
      <c r="AC56" s="5">
        <f t="shared" si="169"/>
        <v>0</v>
      </c>
      <c r="AD56" s="5">
        <f t="shared" si="169"/>
        <v>500000</v>
      </c>
      <c r="AE56" s="5">
        <f t="shared" si="169"/>
        <v>0</v>
      </c>
      <c r="AF56" s="5">
        <f t="shared" si="169"/>
        <v>0</v>
      </c>
      <c r="AG56" s="5">
        <f t="shared" si="169"/>
        <v>500000</v>
      </c>
      <c r="AH56" s="5">
        <f t="shared" si="169"/>
        <v>0</v>
      </c>
      <c r="AI56" s="5">
        <f t="shared" si="169"/>
        <v>0</v>
      </c>
      <c r="AJ56" s="5">
        <f t="shared" si="169"/>
        <v>500000</v>
      </c>
      <c r="AK56" s="5">
        <f t="shared" si="169"/>
        <v>0</v>
      </c>
      <c r="AL56" s="5">
        <f t="shared" si="169"/>
        <v>0</v>
      </c>
      <c r="AM56" s="5">
        <f t="shared" ref="AM56:BR56" si="170">MIN(AM53,IF(MOD(AM7,3)=0,$D$51,0))</f>
        <v>500000</v>
      </c>
      <c r="AN56" s="5">
        <f t="shared" si="170"/>
        <v>0</v>
      </c>
      <c r="AO56" s="5">
        <f t="shared" si="170"/>
        <v>0</v>
      </c>
      <c r="AP56" s="5">
        <f t="shared" si="170"/>
        <v>500000</v>
      </c>
      <c r="AQ56" s="5">
        <f t="shared" si="170"/>
        <v>0</v>
      </c>
      <c r="AR56" s="5">
        <f t="shared" si="170"/>
        <v>0</v>
      </c>
      <c r="AS56" s="5">
        <f t="shared" si="170"/>
        <v>500000</v>
      </c>
      <c r="AT56" s="5">
        <f t="shared" si="170"/>
        <v>0</v>
      </c>
      <c r="AU56" s="5">
        <f t="shared" si="170"/>
        <v>0</v>
      </c>
      <c r="AV56" s="5">
        <f t="shared" si="170"/>
        <v>500000</v>
      </c>
      <c r="AW56" s="5">
        <f t="shared" si="170"/>
        <v>0</v>
      </c>
      <c r="AX56" s="5">
        <f t="shared" si="170"/>
        <v>0</v>
      </c>
      <c r="AY56" s="5">
        <f t="shared" si="170"/>
        <v>500000</v>
      </c>
      <c r="AZ56" s="5">
        <f t="shared" si="170"/>
        <v>0</v>
      </c>
      <c r="BA56" s="5">
        <f t="shared" si="170"/>
        <v>0</v>
      </c>
      <c r="BB56" s="5">
        <f t="shared" si="170"/>
        <v>500000</v>
      </c>
      <c r="BC56" s="5">
        <f t="shared" si="170"/>
        <v>0</v>
      </c>
      <c r="BD56" s="5">
        <f t="shared" si="170"/>
        <v>0</v>
      </c>
      <c r="BE56" s="5">
        <f t="shared" si="170"/>
        <v>500000</v>
      </c>
      <c r="BF56" s="5">
        <f t="shared" si="170"/>
        <v>0</v>
      </c>
      <c r="BG56" s="5">
        <f t="shared" si="170"/>
        <v>0</v>
      </c>
      <c r="BH56" s="5">
        <f t="shared" si="170"/>
        <v>500000</v>
      </c>
      <c r="BI56" s="5">
        <f t="shared" si="170"/>
        <v>0</v>
      </c>
      <c r="BJ56" s="5">
        <f t="shared" si="170"/>
        <v>0</v>
      </c>
      <c r="BK56" s="5">
        <f t="shared" si="170"/>
        <v>500000</v>
      </c>
      <c r="BL56" s="5">
        <f t="shared" si="170"/>
        <v>0</v>
      </c>
      <c r="BM56" s="5">
        <f t="shared" si="170"/>
        <v>0</v>
      </c>
      <c r="BN56" s="5">
        <f t="shared" si="170"/>
        <v>500000</v>
      </c>
      <c r="BO56" s="5">
        <f t="shared" si="170"/>
        <v>0</v>
      </c>
      <c r="BP56" s="5">
        <f t="shared" si="170"/>
        <v>0</v>
      </c>
      <c r="BQ56" s="5">
        <f t="shared" si="170"/>
        <v>500000</v>
      </c>
      <c r="BR56" s="5">
        <f t="shared" si="170"/>
        <v>0</v>
      </c>
      <c r="BS56" s="5">
        <f t="shared" ref="BS56:BZ56" si="171">MIN(BS53,IF(MOD(BS7,3)=0,$D$51,0))</f>
        <v>0</v>
      </c>
      <c r="BT56" s="5">
        <f t="shared" si="171"/>
        <v>500000</v>
      </c>
      <c r="BU56" s="5">
        <f t="shared" si="171"/>
        <v>0</v>
      </c>
      <c r="BV56" s="5">
        <f t="shared" si="171"/>
        <v>0</v>
      </c>
      <c r="BW56" s="5">
        <f t="shared" si="171"/>
        <v>500000</v>
      </c>
      <c r="BX56" s="5">
        <f t="shared" si="171"/>
        <v>0</v>
      </c>
      <c r="BY56" s="5">
        <f t="shared" si="171"/>
        <v>0</v>
      </c>
      <c r="BZ56" s="5">
        <f t="shared" si="171"/>
        <v>500000</v>
      </c>
      <c r="CO56" s="5">
        <f ca="1">SUM(OFFSET($G56,,(COLUMNS($G56:G56)-1)*3,,3))</f>
        <v>500000</v>
      </c>
      <c r="CP56" s="5">
        <f ca="1">SUM(OFFSET($G56,,(COLUMNS($G56:H56)-1)*3,,3))</f>
        <v>500000</v>
      </c>
      <c r="CQ56" s="5">
        <f ca="1">SUM(OFFSET($G56,,(COLUMNS($G56:I56)-1)*3,,3))</f>
        <v>500000</v>
      </c>
      <c r="CR56" s="5">
        <f ca="1">SUM(OFFSET($G56,,(COLUMNS($G56:J56)-1)*3,,3))</f>
        <v>500000</v>
      </c>
      <c r="CS56" s="5">
        <f ca="1">SUM(OFFSET($G56,,(COLUMNS($G56:K56)-1)*3,,3))</f>
        <v>500000</v>
      </c>
      <c r="CT56" s="5">
        <f ca="1">SUM(OFFSET($G56,,(COLUMNS($G56:L56)-1)*3,,3))</f>
        <v>500000</v>
      </c>
      <c r="CU56" s="5">
        <f ca="1">SUM(OFFSET($G56,,(COLUMNS($G56:M56)-1)*3,,3))</f>
        <v>500000</v>
      </c>
      <c r="CV56" s="5">
        <f ca="1">SUM(OFFSET($G56,,(COLUMNS($G56:N56)-1)*3,,3))</f>
        <v>500000</v>
      </c>
      <c r="CW56" s="5">
        <f ca="1">SUM(OFFSET($G56,,(COLUMNS($G56:O56)-1)*3,,3))</f>
        <v>500000</v>
      </c>
      <c r="CX56" s="5">
        <f ca="1">SUM(OFFSET($G56,,(COLUMNS($G56:P56)-1)*3,,3))</f>
        <v>500000</v>
      </c>
      <c r="CY56" s="5">
        <f ca="1">SUM(OFFSET($G56,,(COLUMNS($G56:Q56)-1)*3,,3))</f>
        <v>500000</v>
      </c>
      <c r="CZ56" s="5">
        <f ca="1">SUM(OFFSET($G56,,(COLUMNS($G56:R56)-1)*3,,3))</f>
        <v>500000</v>
      </c>
      <c r="DB56" s="5">
        <f ca="1">SUM(OFFSET($G56,,(COLUMNS($G56:G56)-1)*12,,12))</f>
        <v>2000000</v>
      </c>
      <c r="DC56" s="5">
        <f ca="1">SUM(OFFSET($G56,,(COLUMNS($G56:H56)-1)*12,,12))</f>
        <v>2000000</v>
      </c>
      <c r="DD56" s="5">
        <f ca="1">SUM(OFFSET($G56,,(COLUMNS($G56:I56)-1)*12,,12))</f>
        <v>2000000</v>
      </c>
    </row>
    <row r="57" spans="1:108" x14ac:dyDescent="0.25">
      <c r="B57" s="31" t="s">
        <v>40</v>
      </c>
      <c r="C57" s="3"/>
      <c r="F57" s="49"/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v>0</v>
      </c>
      <c r="P57" s="47">
        <v>0</v>
      </c>
      <c r="Q57" s="47">
        <v>0</v>
      </c>
      <c r="R57" s="47">
        <v>0</v>
      </c>
      <c r="S57" s="47">
        <v>0</v>
      </c>
      <c r="T57" s="47">
        <v>0</v>
      </c>
      <c r="U57" s="47">
        <v>0</v>
      </c>
      <c r="V57" s="47">
        <v>0</v>
      </c>
      <c r="W57" s="47">
        <v>1500000</v>
      </c>
      <c r="X57" s="47">
        <v>0</v>
      </c>
      <c r="Y57" s="47">
        <v>0</v>
      </c>
      <c r="Z57" s="47">
        <v>0</v>
      </c>
      <c r="AA57" s="47">
        <v>0</v>
      </c>
      <c r="AB57" s="47">
        <v>0</v>
      </c>
      <c r="AC57" s="47">
        <v>0</v>
      </c>
      <c r="AD57" s="47">
        <v>0</v>
      </c>
      <c r="AE57" s="47">
        <v>0</v>
      </c>
      <c r="AF57" s="47">
        <v>0</v>
      </c>
      <c r="AG57" s="47">
        <v>0</v>
      </c>
      <c r="AH57" s="47">
        <v>0</v>
      </c>
      <c r="AI57" s="47">
        <v>1500000</v>
      </c>
      <c r="AJ57" s="47">
        <v>0</v>
      </c>
      <c r="AK57" s="47">
        <v>0</v>
      </c>
      <c r="AL57" s="47">
        <v>0</v>
      </c>
      <c r="AM57" s="47">
        <v>0</v>
      </c>
      <c r="AN57" s="47">
        <v>0</v>
      </c>
      <c r="AO57" s="47">
        <v>0</v>
      </c>
      <c r="AP57" s="47">
        <v>0</v>
      </c>
      <c r="AQ57" s="47">
        <v>0</v>
      </c>
      <c r="AR57" s="47">
        <v>0</v>
      </c>
      <c r="AS57" s="47">
        <v>0</v>
      </c>
      <c r="AT57" s="47">
        <v>0</v>
      </c>
      <c r="AU57" s="47">
        <v>1500000</v>
      </c>
      <c r="AV57" s="47">
        <v>0</v>
      </c>
      <c r="AW57" s="47">
        <v>0</v>
      </c>
      <c r="AX57" s="47">
        <v>0</v>
      </c>
      <c r="AY57" s="47">
        <v>0</v>
      </c>
      <c r="AZ57" s="47">
        <v>0</v>
      </c>
      <c r="BA57" s="47">
        <v>0</v>
      </c>
      <c r="BB57" s="47">
        <v>0</v>
      </c>
      <c r="BC57" s="47">
        <v>0</v>
      </c>
      <c r="BD57" s="47">
        <v>0</v>
      </c>
      <c r="BE57" s="47">
        <v>0</v>
      </c>
      <c r="BF57" s="47">
        <v>0</v>
      </c>
      <c r="BG57" s="47">
        <v>1500000</v>
      </c>
      <c r="BH57" s="47">
        <v>0</v>
      </c>
      <c r="BI57" s="47">
        <v>0</v>
      </c>
      <c r="BJ57" s="47">
        <v>0</v>
      </c>
      <c r="BK57" s="47">
        <v>0</v>
      </c>
      <c r="BL57" s="47">
        <v>0</v>
      </c>
      <c r="BM57" s="47">
        <v>0</v>
      </c>
      <c r="BN57" s="47">
        <v>0</v>
      </c>
      <c r="BO57" s="47">
        <v>0</v>
      </c>
      <c r="BP57" s="47">
        <v>0</v>
      </c>
      <c r="BQ57" s="47">
        <v>0</v>
      </c>
      <c r="BR57" s="47">
        <v>0</v>
      </c>
      <c r="BS57" s="47">
        <v>1500000</v>
      </c>
      <c r="BT57" s="47">
        <v>0</v>
      </c>
      <c r="BU57" s="47">
        <v>0</v>
      </c>
      <c r="BV57" s="47">
        <v>0</v>
      </c>
      <c r="BW57" s="47">
        <v>0</v>
      </c>
      <c r="BX57" s="47">
        <v>0</v>
      </c>
      <c r="BY57" s="47">
        <v>0</v>
      </c>
      <c r="BZ57" s="47">
        <v>0</v>
      </c>
      <c r="CO57" s="5">
        <f ca="1">SUM(OFFSET($G57,,(COLUMNS($G57:G57)-1)*3,,3))</f>
        <v>0</v>
      </c>
      <c r="CP57" s="5">
        <f ca="1">SUM(OFFSET($G57,,(COLUMNS($G57:H57)-1)*3,,3))</f>
        <v>0</v>
      </c>
      <c r="CQ57" s="5">
        <f ca="1">SUM(OFFSET($G57,,(COLUMNS($G57:I57)-1)*3,,3))</f>
        <v>0</v>
      </c>
      <c r="CR57" s="5">
        <f ca="1">SUM(OFFSET($G57,,(COLUMNS($G57:J57)-1)*3,,3))</f>
        <v>0</v>
      </c>
      <c r="CS57" s="5">
        <f ca="1">SUM(OFFSET($G57,,(COLUMNS($G57:K57)-1)*3,,3))</f>
        <v>0</v>
      </c>
      <c r="CT57" s="5">
        <f ca="1">SUM(OFFSET($G57,,(COLUMNS($G57:L57)-1)*3,,3))</f>
        <v>1500000</v>
      </c>
      <c r="CU57" s="5">
        <f ca="1">SUM(OFFSET($G57,,(COLUMNS($G57:M57)-1)*3,,3))</f>
        <v>0</v>
      </c>
      <c r="CV57" s="5">
        <f ca="1">SUM(OFFSET($G57,,(COLUMNS($G57:N57)-1)*3,,3))</f>
        <v>0</v>
      </c>
      <c r="CW57" s="5">
        <f ca="1">SUM(OFFSET($G57,,(COLUMNS($G57:O57)-1)*3,,3))</f>
        <v>0</v>
      </c>
      <c r="CX57" s="5">
        <f ca="1">SUM(OFFSET($G57,,(COLUMNS($G57:P57)-1)*3,,3))</f>
        <v>1500000</v>
      </c>
      <c r="CY57" s="5">
        <f ca="1">SUM(OFFSET($G57,,(COLUMNS($G57:Q57)-1)*3,,3))</f>
        <v>0</v>
      </c>
      <c r="CZ57" s="5">
        <f ca="1">SUM(OFFSET($G57,,(COLUMNS($G57:R57)-1)*3,,3))</f>
        <v>0</v>
      </c>
      <c r="DB57" s="5">
        <f ca="1">SUM(OFFSET($G57,,(COLUMNS($G57:G57)-1)*12,,12))</f>
        <v>0</v>
      </c>
      <c r="DC57" s="5">
        <f ca="1">SUM(OFFSET($G57,,(COLUMNS($G57:H57)-1)*12,,12))</f>
        <v>1500000</v>
      </c>
      <c r="DD57" s="5">
        <f ca="1">SUM(OFFSET($G57,,(COLUMNS($G57:I57)-1)*12,,12))</f>
        <v>1500000</v>
      </c>
    </row>
    <row r="58" spans="1:108" ht="5.0999999999999996" customHeight="1" x14ac:dyDescent="0.25">
      <c r="B58" s="3"/>
      <c r="C58" s="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B58" s="5"/>
      <c r="DC58" s="5"/>
      <c r="DD58" s="5"/>
    </row>
    <row r="59" spans="1:108" x14ac:dyDescent="0.25">
      <c r="B59" s="17" t="s">
        <v>59</v>
      </c>
      <c r="C59" s="17"/>
      <c r="D59" s="12"/>
      <c r="E59" s="18"/>
      <c r="F59" s="20">
        <f>D46</f>
        <v>20000000</v>
      </c>
      <c r="G59" s="20">
        <f t="shared" ref="G59:AL59" si="172">G53+G55-G56-G57</f>
        <v>20000000</v>
      </c>
      <c r="H59" s="20">
        <f t="shared" si="172"/>
        <v>20000000</v>
      </c>
      <c r="I59" s="20">
        <f t="shared" si="172"/>
        <v>19500000</v>
      </c>
      <c r="J59" s="20">
        <f t="shared" si="172"/>
        <v>19500000</v>
      </c>
      <c r="K59" s="20">
        <f t="shared" si="172"/>
        <v>19500000</v>
      </c>
      <c r="L59" s="20">
        <f t="shared" si="172"/>
        <v>19000000</v>
      </c>
      <c r="M59" s="20">
        <f t="shared" si="172"/>
        <v>19000000</v>
      </c>
      <c r="N59" s="20">
        <f t="shared" si="172"/>
        <v>19000000</v>
      </c>
      <c r="O59" s="20">
        <f t="shared" si="172"/>
        <v>18500000</v>
      </c>
      <c r="P59" s="20">
        <f t="shared" si="172"/>
        <v>18500000</v>
      </c>
      <c r="Q59" s="20">
        <f t="shared" si="172"/>
        <v>18500000</v>
      </c>
      <c r="R59" s="20">
        <f t="shared" si="172"/>
        <v>18000000</v>
      </c>
      <c r="S59" s="20">
        <f t="shared" si="172"/>
        <v>18000000</v>
      </c>
      <c r="T59" s="20">
        <f t="shared" si="172"/>
        <v>18000000</v>
      </c>
      <c r="U59" s="20">
        <f t="shared" si="172"/>
        <v>17500000</v>
      </c>
      <c r="V59" s="20">
        <f t="shared" si="172"/>
        <v>17500000</v>
      </c>
      <c r="W59" s="20">
        <f t="shared" si="172"/>
        <v>16000000</v>
      </c>
      <c r="X59" s="20">
        <f t="shared" si="172"/>
        <v>15500000</v>
      </c>
      <c r="Y59" s="20">
        <f t="shared" si="172"/>
        <v>15500000</v>
      </c>
      <c r="Z59" s="20">
        <f t="shared" si="172"/>
        <v>15500000</v>
      </c>
      <c r="AA59" s="20">
        <f t="shared" si="172"/>
        <v>15000000</v>
      </c>
      <c r="AB59" s="20">
        <f t="shared" si="172"/>
        <v>15000000</v>
      </c>
      <c r="AC59" s="20">
        <f t="shared" si="172"/>
        <v>15000000</v>
      </c>
      <c r="AD59" s="20">
        <f t="shared" si="172"/>
        <v>14500000</v>
      </c>
      <c r="AE59" s="20">
        <f t="shared" si="172"/>
        <v>14500000</v>
      </c>
      <c r="AF59" s="20">
        <f t="shared" si="172"/>
        <v>14500000</v>
      </c>
      <c r="AG59" s="20">
        <f t="shared" si="172"/>
        <v>14000000</v>
      </c>
      <c r="AH59" s="20">
        <f t="shared" si="172"/>
        <v>14000000</v>
      </c>
      <c r="AI59" s="20">
        <f t="shared" si="172"/>
        <v>12500000</v>
      </c>
      <c r="AJ59" s="20">
        <f t="shared" si="172"/>
        <v>12000000</v>
      </c>
      <c r="AK59" s="20">
        <f t="shared" si="172"/>
        <v>12000000</v>
      </c>
      <c r="AL59" s="20">
        <f t="shared" si="172"/>
        <v>12000000</v>
      </c>
      <c r="AM59" s="20">
        <f t="shared" ref="AM59:AO59" si="173">AM53+AM55-AM56-AM57</f>
        <v>11500000</v>
      </c>
      <c r="AN59" s="20">
        <f t="shared" si="173"/>
        <v>11500000</v>
      </c>
      <c r="AO59" s="20">
        <f t="shared" si="173"/>
        <v>11500000</v>
      </c>
      <c r="AP59" s="20">
        <f t="shared" ref="AP59:BL59" si="174">AP53+AP55-AP56-AP57</f>
        <v>11000000</v>
      </c>
      <c r="AQ59" s="20">
        <f t="shared" si="174"/>
        <v>11000000</v>
      </c>
      <c r="AR59" s="20">
        <f t="shared" si="174"/>
        <v>11000000</v>
      </c>
      <c r="AS59" s="20">
        <f t="shared" si="174"/>
        <v>10500000</v>
      </c>
      <c r="AT59" s="20">
        <f t="shared" si="174"/>
        <v>10500000</v>
      </c>
      <c r="AU59" s="20">
        <f t="shared" si="174"/>
        <v>9000000</v>
      </c>
      <c r="AV59" s="20">
        <f t="shared" si="174"/>
        <v>8500000</v>
      </c>
      <c r="AW59" s="20">
        <f t="shared" si="174"/>
        <v>8500000</v>
      </c>
      <c r="AX59" s="20">
        <f t="shared" si="174"/>
        <v>8500000</v>
      </c>
      <c r="AY59" s="20">
        <f t="shared" si="174"/>
        <v>8000000</v>
      </c>
      <c r="AZ59" s="20">
        <f t="shared" si="174"/>
        <v>8000000</v>
      </c>
      <c r="BA59" s="20">
        <f t="shared" si="174"/>
        <v>8000000</v>
      </c>
      <c r="BB59" s="20">
        <f t="shared" si="174"/>
        <v>7500000</v>
      </c>
      <c r="BC59" s="20">
        <f t="shared" si="174"/>
        <v>7500000</v>
      </c>
      <c r="BD59" s="20">
        <f t="shared" si="174"/>
        <v>7500000</v>
      </c>
      <c r="BE59" s="20">
        <f t="shared" si="174"/>
        <v>7000000</v>
      </c>
      <c r="BF59" s="20">
        <f t="shared" si="174"/>
        <v>7000000</v>
      </c>
      <c r="BG59" s="20">
        <f t="shared" si="174"/>
        <v>5500000</v>
      </c>
      <c r="BH59" s="20">
        <f t="shared" si="174"/>
        <v>5000000</v>
      </c>
      <c r="BI59" s="20">
        <f t="shared" si="174"/>
        <v>5000000</v>
      </c>
      <c r="BJ59" s="20">
        <f t="shared" si="174"/>
        <v>5000000</v>
      </c>
      <c r="BK59" s="20">
        <f t="shared" si="174"/>
        <v>4500000</v>
      </c>
      <c r="BL59" s="20">
        <f t="shared" si="174"/>
        <v>4500000</v>
      </c>
      <c r="BM59" s="20">
        <f t="shared" ref="BM59:BW59" si="175">BM53+BM55-BM56-BM57</f>
        <v>4500000</v>
      </c>
      <c r="BN59" s="20">
        <f t="shared" si="175"/>
        <v>4000000</v>
      </c>
      <c r="BO59" s="20">
        <f t="shared" si="175"/>
        <v>4000000</v>
      </c>
      <c r="BP59" s="20">
        <f t="shared" si="175"/>
        <v>4000000</v>
      </c>
      <c r="BQ59" s="20">
        <f t="shared" si="175"/>
        <v>3500000</v>
      </c>
      <c r="BR59" s="20">
        <f t="shared" si="175"/>
        <v>3500000</v>
      </c>
      <c r="BS59" s="20">
        <f t="shared" si="175"/>
        <v>2000000</v>
      </c>
      <c r="BT59" s="20">
        <f t="shared" si="175"/>
        <v>1500000</v>
      </c>
      <c r="BU59" s="20">
        <f t="shared" si="175"/>
        <v>1500000</v>
      </c>
      <c r="BV59" s="20">
        <f t="shared" si="175"/>
        <v>1500000</v>
      </c>
      <c r="BW59" s="20">
        <f t="shared" si="175"/>
        <v>1000000</v>
      </c>
      <c r="BX59" s="20">
        <f t="shared" ref="BX59:BZ59" si="176">BX53+BX55-BX56-BX57</f>
        <v>1000000</v>
      </c>
      <c r="BY59" s="20">
        <f t="shared" si="176"/>
        <v>1000000</v>
      </c>
      <c r="BZ59" s="20">
        <f t="shared" si="176"/>
        <v>500000</v>
      </c>
      <c r="CO59" s="20">
        <f>INDEX($F59:$BZ59,MATCH(CO$6,$F$6:$BZ$6,0))</f>
        <v>19500000</v>
      </c>
      <c r="CP59" s="20">
        <f t="shared" ref="CP59:CZ59" si="177">INDEX($F59:$BZ59,MATCH(CP$6,$F$6:$BZ$6,0))</f>
        <v>19000000</v>
      </c>
      <c r="CQ59" s="20">
        <f t="shared" si="177"/>
        <v>18500000</v>
      </c>
      <c r="CR59" s="20">
        <f t="shared" si="177"/>
        <v>18000000</v>
      </c>
      <c r="CS59" s="20">
        <f t="shared" si="177"/>
        <v>17500000</v>
      </c>
      <c r="CT59" s="20">
        <f t="shared" si="177"/>
        <v>15500000</v>
      </c>
      <c r="CU59" s="20">
        <f t="shared" si="177"/>
        <v>15000000</v>
      </c>
      <c r="CV59" s="20">
        <f t="shared" si="177"/>
        <v>14500000</v>
      </c>
      <c r="CW59" s="20">
        <f t="shared" si="177"/>
        <v>14000000</v>
      </c>
      <c r="CX59" s="20">
        <f t="shared" si="177"/>
        <v>12000000</v>
      </c>
      <c r="CY59" s="20">
        <f t="shared" si="177"/>
        <v>11500000</v>
      </c>
      <c r="CZ59" s="20">
        <f t="shared" si="177"/>
        <v>11000000</v>
      </c>
      <c r="DB59" s="20">
        <f>INDEX($F59:$BZ59,MATCH(DB$6,$F$6:$BZ$6,0))</f>
        <v>18000000</v>
      </c>
      <c r="DC59" s="20">
        <f t="shared" ref="DC59:DD59" si="178">INDEX($F59:$BZ59,MATCH(DC$6,$F$6:$BZ$6,0))</f>
        <v>14500000</v>
      </c>
      <c r="DD59" s="20">
        <f t="shared" si="178"/>
        <v>11000000</v>
      </c>
    </row>
    <row r="60" spans="1:108" x14ac:dyDescent="0.25">
      <c r="B60" t="s">
        <v>7</v>
      </c>
      <c r="F60" s="4">
        <f>SUM(G56:R56)</f>
        <v>2000000</v>
      </c>
      <c r="G60" s="4">
        <f t="shared" ref="G60:BO60" si="179">SUM(H56:S56)</f>
        <v>2000000</v>
      </c>
      <c r="H60" s="4">
        <f t="shared" si="179"/>
        <v>2000000</v>
      </c>
      <c r="I60" s="4">
        <f t="shared" si="179"/>
        <v>2000000</v>
      </c>
      <c r="J60" s="4">
        <f t="shared" si="179"/>
        <v>2000000</v>
      </c>
      <c r="K60" s="4">
        <f t="shared" si="179"/>
        <v>2000000</v>
      </c>
      <c r="L60" s="4">
        <f t="shared" si="179"/>
        <v>2000000</v>
      </c>
      <c r="M60" s="4">
        <f t="shared" si="179"/>
        <v>2000000</v>
      </c>
      <c r="N60" s="4">
        <f t="shared" si="179"/>
        <v>2000000</v>
      </c>
      <c r="O60" s="4">
        <f t="shared" si="179"/>
        <v>2000000</v>
      </c>
      <c r="P60" s="4">
        <f t="shared" si="179"/>
        <v>2000000</v>
      </c>
      <c r="Q60" s="4">
        <f t="shared" si="179"/>
        <v>2000000</v>
      </c>
      <c r="R60" s="4">
        <f t="shared" si="179"/>
        <v>2000000</v>
      </c>
      <c r="S60" s="4">
        <f t="shared" si="179"/>
        <v>2000000</v>
      </c>
      <c r="T60" s="4">
        <f t="shared" si="179"/>
        <v>2000000</v>
      </c>
      <c r="U60" s="4">
        <f t="shared" si="179"/>
        <v>2000000</v>
      </c>
      <c r="V60" s="4">
        <f t="shared" si="179"/>
        <v>2000000</v>
      </c>
      <c r="W60" s="4">
        <f t="shared" si="179"/>
        <v>2000000</v>
      </c>
      <c r="X60" s="4">
        <f t="shared" si="179"/>
        <v>2000000</v>
      </c>
      <c r="Y60" s="4">
        <f t="shared" si="179"/>
        <v>2000000</v>
      </c>
      <c r="Z60" s="4">
        <f t="shared" si="179"/>
        <v>2000000</v>
      </c>
      <c r="AA60" s="4">
        <f t="shared" si="179"/>
        <v>2000000</v>
      </c>
      <c r="AB60" s="4">
        <f t="shared" si="179"/>
        <v>2000000</v>
      </c>
      <c r="AC60" s="4">
        <f t="shared" si="179"/>
        <v>2000000</v>
      </c>
      <c r="AD60" s="4">
        <f t="shared" si="179"/>
        <v>2000000</v>
      </c>
      <c r="AE60" s="4">
        <f t="shared" si="179"/>
        <v>2000000</v>
      </c>
      <c r="AF60" s="4">
        <f t="shared" si="179"/>
        <v>2000000</v>
      </c>
      <c r="AG60" s="4">
        <f t="shared" si="179"/>
        <v>2000000</v>
      </c>
      <c r="AH60" s="4">
        <f t="shared" si="179"/>
        <v>2000000</v>
      </c>
      <c r="AI60" s="4">
        <f t="shared" si="179"/>
        <v>2000000</v>
      </c>
      <c r="AJ60" s="4">
        <f t="shared" si="179"/>
        <v>2000000</v>
      </c>
      <c r="AK60" s="4">
        <f t="shared" si="179"/>
        <v>2000000</v>
      </c>
      <c r="AL60" s="4">
        <f t="shared" si="179"/>
        <v>2000000</v>
      </c>
      <c r="AM60" s="4">
        <f t="shared" si="179"/>
        <v>2000000</v>
      </c>
      <c r="AN60" s="4">
        <f t="shared" si="179"/>
        <v>2000000</v>
      </c>
      <c r="AO60" s="4">
        <f t="shared" si="179"/>
        <v>2000000</v>
      </c>
      <c r="AP60" s="4">
        <f t="shared" si="179"/>
        <v>2000000</v>
      </c>
      <c r="AQ60" s="4">
        <f t="shared" si="179"/>
        <v>2000000</v>
      </c>
      <c r="AR60" s="4">
        <f t="shared" si="179"/>
        <v>2000000</v>
      </c>
      <c r="AS60" s="4">
        <f t="shared" si="179"/>
        <v>2000000</v>
      </c>
      <c r="AT60" s="4">
        <f t="shared" si="179"/>
        <v>2000000</v>
      </c>
      <c r="AU60" s="4">
        <f t="shared" si="179"/>
        <v>2000000</v>
      </c>
      <c r="AV60" s="4">
        <f t="shared" si="179"/>
        <v>2000000</v>
      </c>
      <c r="AW60" s="4">
        <f t="shared" si="179"/>
        <v>2000000</v>
      </c>
      <c r="AX60" s="4">
        <f t="shared" si="179"/>
        <v>2000000</v>
      </c>
      <c r="AY60" s="4">
        <f t="shared" si="179"/>
        <v>2000000</v>
      </c>
      <c r="AZ60" s="4">
        <f t="shared" si="179"/>
        <v>2000000</v>
      </c>
      <c r="BA60" s="4">
        <f t="shared" si="179"/>
        <v>2000000</v>
      </c>
      <c r="BB60" s="4">
        <f t="shared" si="179"/>
        <v>2000000</v>
      </c>
      <c r="BC60" s="4">
        <f t="shared" si="179"/>
        <v>2000000</v>
      </c>
      <c r="BD60" s="4">
        <f t="shared" si="179"/>
        <v>2000000</v>
      </c>
      <c r="BE60" s="4">
        <f t="shared" si="179"/>
        <v>2000000</v>
      </c>
      <c r="BF60" s="4">
        <f t="shared" si="179"/>
        <v>2000000</v>
      </c>
      <c r="BG60" s="4">
        <f t="shared" si="179"/>
        <v>2000000</v>
      </c>
      <c r="BH60" s="4">
        <f t="shared" si="179"/>
        <v>2000000</v>
      </c>
      <c r="BI60" s="4">
        <f t="shared" si="179"/>
        <v>2000000</v>
      </c>
      <c r="BJ60" s="4">
        <f t="shared" si="179"/>
        <v>2000000</v>
      </c>
      <c r="BK60" s="4">
        <f t="shared" si="179"/>
        <v>2000000</v>
      </c>
      <c r="BL60" s="4">
        <f t="shared" si="179"/>
        <v>2000000</v>
      </c>
      <c r="BM60" s="4">
        <f t="shared" si="179"/>
        <v>2000000</v>
      </c>
      <c r="BN60" s="4">
        <f t="shared" si="179"/>
        <v>2000000</v>
      </c>
      <c r="BO60" s="4">
        <f t="shared" si="179"/>
        <v>2000000</v>
      </c>
      <c r="BP60" s="4">
        <f t="shared" ref="BP60:BZ60" si="180">SUM(BQ56:CB56)</f>
        <v>2000000</v>
      </c>
      <c r="BQ60" s="4">
        <f t="shared" si="180"/>
        <v>1500000</v>
      </c>
      <c r="BR60" s="4">
        <f t="shared" si="180"/>
        <v>1500000</v>
      </c>
      <c r="BS60" s="4">
        <f t="shared" si="180"/>
        <v>1500000</v>
      </c>
      <c r="BT60" s="4">
        <f t="shared" si="180"/>
        <v>1000000</v>
      </c>
      <c r="BU60" s="4">
        <f t="shared" si="180"/>
        <v>1000000</v>
      </c>
      <c r="BV60" s="4">
        <f t="shared" si="180"/>
        <v>1000000</v>
      </c>
      <c r="BW60" s="4">
        <f t="shared" si="180"/>
        <v>500000</v>
      </c>
      <c r="BX60" s="4">
        <f t="shared" si="180"/>
        <v>500000</v>
      </c>
      <c r="BY60" s="4">
        <f t="shared" si="180"/>
        <v>500000</v>
      </c>
      <c r="BZ60" s="4">
        <f t="shared" si="180"/>
        <v>0</v>
      </c>
      <c r="CO60" s="4">
        <f t="shared" ref="CO60:DD60" si="181">INDEX($F60:$BZ60,MATCH(CO$6,$F$6:$BZ$6,0))</f>
        <v>2000000</v>
      </c>
      <c r="CP60" s="4">
        <f t="shared" si="181"/>
        <v>2000000</v>
      </c>
      <c r="CQ60" s="4">
        <f t="shared" si="181"/>
        <v>2000000</v>
      </c>
      <c r="CR60" s="4">
        <f t="shared" si="181"/>
        <v>2000000</v>
      </c>
      <c r="CS60" s="4">
        <f t="shared" si="181"/>
        <v>2000000</v>
      </c>
      <c r="CT60" s="4">
        <f t="shared" si="181"/>
        <v>2000000</v>
      </c>
      <c r="CU60" s="4">
        <f t="shared" si="181"/>
        <v>2000000</v>
      </c>
      <c r="CV60" s="4">
        <f t="shared" si="181"/>
        <v>2000000</v>
      </c>
      <c r="CW60" s="4">
        <f t="shared" si="181"/>
        <v>2000000</v>
      </c>
      <c r="CX60" s="4">
        <f t="shared" si="181"/>
        <v>2000000</v>
      </c>
      <c r="CY60" s="4">
        <f t="shared" si="181"/>
        <v>2000000</v>
      </c>
      <c r="CZ60" s="4">
        <f t="shared" si="181"/>
        <v>2000000</v>
      </c>
      <c r="DB60" s="4">
        <f t="shared" si="181"/>
        <v>2000000</v>
      </c>
      <c r="DC60" s="4">
        <f t="shared" si="181"/>
        <v>2000000</v>
      </c>
      <c r="DD60" s="4">
        <f t="shared" si="181"/>
        <v>2000000</v>
      </c>
    </row>
    <row r="61" spans="1:108" ht="5.0999999999999996" customHeight="1" x14ac:dyDescent="0.25"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B61" s="4"/>
      <c r="DC61" s="4"/>
      <c r="DD61" s="4"/>
    </row>
    <row r="62" spans="1:108" x14ac:dyDescent="0.25">
      <c r="B62" s="14" t="s">
        <v>8</v>
      </c>
      <c r="C62" s="14"/>
      <c r="F62" s="4"/>
      <c r="G62" s="4">
        <f>ROUND(G53*G49/360*(G40-F40),0)</f>
        <v>68889</v>
      </c>
      <c r="H62" s="4">
        <f t="shared" ref="H62:BS62" si="182">ROUND(H53*H49/360*(H40-G40),0)</f>
        <v>62222</v>
      </c>
      <c r="I62" s="4">
        <f t="shared" si="182"/>
        <v>68889</v>
      </c>
      <c r="J62" s="4">
        <f t="shared" si="182"/>
        <v>65000</v>
      </c>
      <c r="K62" s="4">
        <f t="shared" si="182"/>
        <v>67167</v>
      </c>
      <c r="L62" s="4">
        <f t="shared" si="182"/>
        <v>65000</v>
      </c>
      <c r="M62" s="4">
        <f t="shared" si="182"/>
        <v>65444</v>
      </c>
      <c r="N62" s="4">
        <f t="shared" si="182"/>
        <v>65444</v>
      </c>
      <c r="O62" s="4">
        <f t="shared" si="182"/>
        <v>63333</v>
      </c>
      <c r="P62" s="4">
        <f t="shared" si="182"/>
        <v>63722</v>
      </c>
      <c r="Q62" s="4">
        <f t="shared" si="182"/>
        <v>61667</v>
      </c>
      <c r="R62" s="4">
        <f t="shared" si="182"/>
        <v>63722</v>
      </c>
      <c r="S62" s="4">
        <f t="shared" si="182"/>
        <v>62000</v>
      </c>
      <c r="T62" s="4">
        <f t="shared" si="182"/>
        <v>56000</v>
      </c>
      <c r="U62" s="4">
        <f t="shared" si="182"/>
        <v>62000</v>
      </c>
      <c r="V62" s="4">
        <f t="shared" si="182"/>
        <v>58333</v>
      </c>
      <c r="W62" s="4">
        <f t="shared" si="182"/>
        <v>60278</v>
      </c>
      <c r="X62" s="4">
        <f t="shared" si="182"/>
        <v>53333</v>
      </c>
      <c r="Y62" s="4">
        <f t="shared" si="182"/>
        <v>53389</v>
      </c>
      <c r="Z62" s="4">
        <f t="shared" si="182"/>
        <v>53389</v>
      </c>
      <c r="AA62" s="4">
        <f t="shared" si="182"/>
        <v>51667</v>
      </c>
      <c r="AB62" s="4">
        <f t="shared" si="182"/>
        <v>51667</v>
      </c>
      <c r="AC62" s="4">
        <f t="shared" si="182"/>
        <v>50000</v>
      </c>
      <c r="AD62" s="4">
        <f t="shared" si="182"/>
        <v>51667</v>
      </c>
      <c r="AE62" s="4">
        <f t="shared" si="182"/>
        <v>49944</v>
      </c>
      <c r="AF62" s="4">
        <f t="shared" si="182"/>
        <v>45111</v>
      </c>
      <c r="AG62" s="4">
        <f t="shared" si="182"/>
        <v>49944</v>
      </c>
      <c r="AH62" s="4">
        <f t="shared" si="182"/>
        <v>46667</v>
      </c>
      <c r="AI62" s="4">
        <f t="shared" si="182"/>
        <v>48222</v>
      </c>
      <c r="AJ62" s="4">
        <f t="shared" si="182"/>
        <v>41667</v>
      </c>
      <c r="AK62" s="4">
        <f t="shared" si="182"/>
        <v>41333</v>
      </c>
      <c r="AL62" s="4">
        <f t="shared" si="182"/>
        <v>41333</v>
      </c>
      <c r="AM62" s="4">
        <f t="shared" si="182"/>
        <v>40000</v>
      </c>
      <c r="AN62" s="4">
        <f t="shared" si="182"/>
        <v>39611</v>
      </c>
      <c r="AO62" s="4">
        <f t="shared" si="182"/>
        <v>38333</v>
      </c>
      <c r="AP62" s="4">
        <f t="shared" si="182"/>
        <v>39611</v>
      </c>
      <c r="AQ62" s="4">
        <f t="shared" si="182"/>
        <v>37889</v>
      </c>
      <c r="AR62" s="4">
        <f t="shared" si="182"/>
        <v>35444</v>
      </c>
      <c r="AS62" s="4">
        <f t="shared" si="182"/>
        <v>37889</v>
      </c>
      <c r="AT62" s="4">
        <f t="shared" si="182"/>
        <v>35000</v>
      </c>
      <c r="AU62" s="4">
        <f t="shared" si="182"/>
        <v>36167</v>
      </c>
      <c r="AV62" s="4">
        <f t="shared" si="182"/>
        <v>30000</v>
      </c>
      <c r="AW62" s="4">
        <f t="shared" si="182"/>
        <v>29278</v>
      </c>
      <c r="AX62" s="4">
        <f t="shared" si="182"/>
        <v>29278</v>
      </c>
      <c r="AY62" s="4">
        <f t="shared" si="182"/>
        <v>28333</v>
      </c>
      <c r="AZ62" s="4">
        <f t="shared" si="182"/>
        <v>27556</v>
      </c>
      <c r="BA62" s="4">
        <f t="shared" si="182"/>
        <v>26667</v>
      </c>
      <c r="BB62" s="4">
        <f t="shared" si="182"/>
        <v>27556</v>
      </c>
      <c r="BC62" s="4">
        <f t="shared" si="182"/>
        <v>25833</v>
      </c>
      <c r="BD62" s="4">
        <f t="shared" si="182"/>
        <v>23333</v>
      </c>
      <c r="BE62" s="4">
        <f t="shared" si="182"/>
        <v>25833</v>
      </c>
      <c r="BF62" s="4">
        <f t="shared" si="182"/>
        <v>23333</v>
      </c>
      <c r="BG62" s="4">
        <f t="shared" si="182"/>
        <v>24111</v>
      </c>
      <c r="BH62" s="4">
        <f t="shared" si="182"/>
        <v>18333</v>
      </c>
      <c r="BI62" s="4">
        <f t="shared" si="182"/>
        <v>17222</v>
      </c>
      <c r="BJ62" s="4">
        <f t="shared" si="182"/>
        <v>17222</v>
      </c>
      <c r="BK62" s="4">
        <f t="shared" si="182"/>
        <v>16667</v>
      </c>
      <c r="BL62" s="4">
        <f t="shared" si="182"/>
        <v>15500</v>
      </c>
      <c r="BM62" s="4">
        <f t="shared" si="182"/>
        <v>15000</v>
      </c>
      <c r="BN62" s="4">
        <f t="shared" si="182"/>
        <v>15500</v>
      </c>
      <c r="BO62" s="4">
        <f t="shared" si="182"/>
        <v>13778</v>
      </c>
      <c r="BP62" s="4">
        <f t="shared" si="182"/>
        <v>12444</v>
      </c>
      <c r="BQ62" s="4">
        <f t="shared" si="182"/>
        <v>13778</v>
      </c>
      <c r="BR62" s="4">
        <f t="shared" si="182"/>
        <v>11667</v>
      </c>
      <c r="BS62" s="4">
        <f t="shared" si="182"/>
        <v>12056</v>
      </c>
      <c r="BT62" s="4">
        <f t="shared" ref="BT62:BZ62" si="183">ROUND(BT53*BT49/360*(BT40-BS40),0)</f>
        <v>6667</v>
      </c>
      <c r="BU62" s="4">
        <f t="shared" si="183"/>
        <v>5167</v>
      </c>
      <c r="BV62" s="4">
        <f t="shared" si="183"/>
        <v>5167</v>
      </c>
      <c r="BW62" s="4">
        <f t="shared" si="183"/>
        <v>5000</v>
      </c>
      <c r="BX62" s="4">
        <f t="shared" si="183"/>
        <v>3444</v>
      </c>
      <c r="BY62" s="4">
        <f t="shared" si="183"/>
        <v>3333</v>
      </c>
      <c r="BZ62" s="4">
        <f t="shared" si="183"/>
        <v>3444</v>
      </c>
      <c r="CN62" s="5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B62" s="4"/>
      <c r="DC62" s="4"/>
      <c r="DD62" s="4"/>
    </row>
    <row r="63" spans="1:108" x14ac:dyDescent="0.25">
      <c r="B63" s="14" t="s">
        <v>1</v>
      </c>
      <c r="C63" s="14"/>
      <c r="F63" s="4"/>
      <c r="G63" s="4">
        <f t="shared" ref="G63:AL63" si="184">IF(MOD(G7,3),0,SUM(E62:G62))</f>
        <v>0</v>
      </c>
      <c r="H63" s="4">
        <f t="shared" si="184"/>
        <v>0</v>
      </c>
      <c r="I63" s="4">
        <f t="shared" si="184"/>
        <v>200000</v>
      </c>
      <c r="J63" s="4">
        <f t="shared" si="184"/>
        <v>0</v>
      </c>
      <c r="K63" s="4">
        <f t="shared" si="184"/>
        <v>0</v>
      </c>
      <c r="L63" s="4">
        <f t="shared" si="184"/>
        <v>197167</v>
      </c>
      <c r="M63" s="4">
        <f t="shared" si="184"/>
        <v>0</v>
      </c>
      <c r="N63" s="4">
        <f t="shared" si="184"/>
        <v>0</v>
      </c>
      <c r="O63" s="4">
        <f t="shared" si="184"/>
        <v>194221</v>
      </c>
      <c r="P63" s="4">
        <f t="shared" si="184"/>
        <v>0</v>
      </c>
      <c r="Q63" s="4">
        <f t="shared" si="184"/>
        <v>0</v>
      </c>
      <c r="R63" s="4">
        <f t="shared" si="184"/>
        <v>189111</v>
      </c>
      <c r="S63" s="4">
        <f t="shared" si="184"/>
        <v>0</v>
      </c>
      <c r="T63" s="4">
        <f t="shared" si="184"/>
        <v>0</v>
      </c>
      <c r="U63" s="4">
        <f t="shared" si="184"/>
        <v>180000</v>
      </c>
      <c r="V63" s="4">
        <f t="shared" si="184"/>
        <v>0</v>
      </c>
      <c r="W63" s="4">
        <f t="shared" si="184"/>
        <v>0</v>
      </c>
      <c r="X63" s="4">
        <f t="shared" si="184"/>
        <v>171944</v>
      </c>
      <c r="Y63" s="4">
        <f t="shared" si="184"/>
        <v>0</v>
      </c>
      <c r="Z63" s="4">
        <f t="shared" si="184"/>
        <v>0</v>
      </c>
      <c r="AA63" s="4">
        <f t="shared" si="184"/>
        <v>158445</v>
      </c>
      <c r="AB63" s="4">
        <f t="shared" si="184"/>
        <v>0</v>
      </c>
      <c r="AC63" s="4">
        <f t="shared" si="184"/>
        <v>0</v>
      </c>
      <c r="AD63" s="4">
        <f t="shared" si="184"/>
        <v>153334</v>
      </c>
      <c r="AE63" s="4">
        <f t="shared" si="184"/>
        <v>0</v>
      </c>
      <c r="AF63" s="4">
        <f t="shared" si="184"/>
        <v>0</v>
      </c>
      <c r="AG63" s="4">
        <f t="shared" si="184"/>
        <v>144999</v>
      </c>
      <c r="AH63" s="4">
        <f t="shared" si="184"/>
        <v>0</v>
      </c>
      <c r="AI63" s="4">
        <f t="shared" si="184"/>
        <v>0</v>
      </c>
      <c r="AJ63" s="4">
        <f t="shared" si="184"/>
        <v>136556</v>
      </c>
      <c r="AK63" s="4">
        <f t="shared" si="184"/>
        <v>0</v>
      </c>
      <c r="AL63" s="4">
        <f t="shared" si="184"/>
        <v>0</v>
      </c>
      <c r="AM63" s="4">
        <f t="shared" ref="AM63:BR63" si="185">IF(MOD(AM7,3),0,SUM(AK62:AM62))</f>
        <v>122666</v>
      </c>
      <c r="AN63" s="4">
        <f t="shared" si="185"/>
        <v>0</v>
      </c>
      <c r="AO63" s="4">
        <f t="shared" si="185"/>
        <v>0</v>
      </c>
      <c r="AP63" s="4">
        <f t="shared" si="185"/>
        <v>117555</v>
      </c>
      <c r="AQ63" s="4">
        <f t="shared" si="185"/>
        <v>0</v>
      </c>
      <c r="AR63" s="4">
        <f t="shared" si="185"/>
        <v>0</v>
      </c>
      <c r="AS63" s="4">
        <f t="shared" si="185"/>
        <v>111222</v>
      </c>
      <c r="AT63" s="4">
        <f t="shared" si="185"/>
        <v>0</v>
      </c>
      <c r="AU63" s="4">
        <f t="shared" si="185"/>
        <v>0</v>
      </c>
      <c r="AV63" s="4">
        <f t="shared" si="185"/>
        <v>101167</v>
      </c>
      <c r="AW63" s="4">
        <f t="shared" si="185"/>
        <v>0</v>
      </c>
      <c r="AX63" s="4">
        <f t="shared" si="185"/>
        <v>0</v>
      </c>
      <c r="AY63" s="4">
        <f t="shared" si="185"/>
        <v>86889</v>
      </c>
      <c r="AZ63" s="4">
        <f t="shared" si="185"/>
        <v>0</v>
      </c>
      <c r="BA63" s="4">
        <f t="shared" si="185"/>
        <v>0</v>
      </c>
      <c r="BB63" s="4">
        <f t="shared" si="185"/>
        <v>81779</v>
      </c>
      <c r="BC63" s="4">
        <f t="shared" si="185"/>
        <v>0</v>
      </c>
      <c r="BD63" s="4">
        <f t="shared" si="185"/>
        <v>0</v>
      </c>
      <c r="BE63" s="4">
        <f t="shared" si="185"/>
        <v>74999</v>
      </c>
      <c r="BF63" s="4">
        <f t="shared" si="185"/>
        <v>0</v>
      </c>
      <c r="BG63" s="4">
        <f t="shared" si="185"/>
        <v>0</v>
      </c>
      <c r="BH63" s="4">
        <f t="shared" si="185"/>
        <v>65777</v>
      </c>
      <c r="BI63" s="4">
        <f t="shared" si="185"/>
        <v>0</v>
      </c>
      <c r="BJ63" s="4">
        <f t="shared" si="185"/>
        <v>0</v>
      </c>
      <c r="BK63" s="4">
        <f t="shared" si="185"/>
        <v>51111</v>
      </c>
      <c r="BL63" s="4">
        <f t="shared" si="185"/>
        <v>0</v>
      </c>
      <c r="BM63" s="4">
        <f t="shared" si="185"/>
        <v>0</v>
      </c>
      <c r="BN63" s="4">
        <f t="shared" si="185"/>
        <v>46000</v>
      </c>
      <c r="BO63" s="4">
        <f t="shared" si="185"/>
        <v>0</v>
      </c>
      <c r="BP63" s="4">
        <f t="shared" si="185"/>
        <v>0</v>
      </c>
      <c r="BQ63" s="4">
        <f t="shared" si="185"/>
        <v>40000</v>
      </c>
      <c r="BR63" s="4">
        <f t="shared" si="185"/>
        <v>0</v>
      </c>
      <c r="BS63" s="4">
        <f t="shared" ref="BS63:BZ63" si="186">IF(MOD(BS7,3),0,SUM(BQ62:BS62))</f>
        <v>0</v>
      </c>
      <c r="BT63" s="4">
        <f t="shared" si="186"/>
        <v>30390</v>
      </c>
      <c r="BU63" s="4">
        <f t="shared" si="186"/>
        <v>0</v>
      </c>
      <c r="BV63" s="4">
        <f t="shared" si="186"/>
        <v>0</v>
      </c>
      <c r="BW63" s="4">
        <f t="shared" si="186"/>
        <v>15334</v>
      </c>
      <c r="BX63" s="4">
        <f t="shared" si="186"/>
        <v>0</v>
      </c>
      <c r="BY63" s="4">
        <f t="shared" si="186"/>
        <v>0</v>
      </c>
      <c r="BZ63" s="4">
        <f t="shared" si="186"/>
        <v>10221</v>
      </c>
      <c r="CO63" s="4">
        <f t="shared" ref="CO63:CZ63" si="187">INDEX($F63:$BZ63,MATCH(CO$6,$F$6:$BZ$6,0))</f>
        <v>200000</v>
      </c>
      <c r="CP63" s="4">
        <f t="shared" si="187"/>
        <v>197167</v>
      </c>
      <c r="CQ63" s="4">
        <f t="shared" si="187"/>
        <v>194221</v>
      </c>
      <c r="CR63" s="4">
        <f t="shared" si="187"/>
        <v>189111</v>
      </c>
      <c r="CS63" s="4">
        <f t="shared" si="187"/>
        <v>180000</v>
      </c>
      <c r="CT63" s="4">
        <f t="shared" si="187"/>
        <v>171944</v>
      </c>
      <c r="CU63" s="4">
        <f t="shared" si="187"/>
        <v>158445</v>
      </c>
      <c r="CV63" s="4">
        <f t="shared" si="187"/>
        <v>153334</v>
      </c>
      <c r="CW63" s="4">
        <f t="shared" si="187"/>
        <v>144999</v>
      </c>
      <c r="CX63" s="4">
        <f t="shared" si="187"/>
        <v>136556</v>
      </c>
      <c r="CY63" s="4">
        <f t="shared" si="187"/>
        <v>122666</v>
      </c>
      <c r="CZ63" s="4">
        <f t="shared" si="187"/>
        <v>117555</v>
      </c>
      <c r="DB63" s="5">
        <f ca="1">SUM(OFFSET($G63,,(COLUMNS($G63:G63)-1)*12,,12))</f>
        <v>780499</v>
      </c>
      <c r="DC63" s="5">
        <f ca="1">SUM(OFFSET($G63,,(COLUMNS($G63:H63)-1)*12,,12))</f>
        <v>663723</v>
      </c>
      <c r="DD63" s="5">
        <f ca="1">SUM(OFFSET($G63,,(COLUMNS($G63:I63)-1)*12,,12))</f>
        <v>521776</v>
      </c>
    </row>
    <row r="64" spans="1:108" ht="5.0999999999999996" customHeight="1" x14ac:dyDescent="0.25"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B64" s="4"/>
      <c r="DC64" s="4"/>
      <c r="DD64" s="4"/>
    </row>
    <row r="65" spans="2:108" x14ac:dyDescent="0.25">
      <c r="B65" s="28" t="s">
        <v>16</v>
      </c>
      <c r="C65" s="28"/>
      <c r="D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B65" s="29"/>
      <c r="DC65" s="29"/>
      <c r="DD65" s="29"/>
    </row>
    <row r="66" spans="2:108" ht="5.0999999999999996" customHeight="1" x14ac:dyDescent="0.25">
      <c r="B66" s="12"/>
      <c r="C66" s="12"/>
    </row>
    <row r="67" spans="2:108" x14ac:dyDescent="0.25">
      <c r="B67" s="16" t="s">
        <v>10</v>
      </c>
      <c r="C67" s="12"/>
      <c r="D67" s="63">
        <v>10000000</v>
      </c>
    </row>
    <row r="68" spans="2:108" ht="5.0999999999999996" customHeight="1" x14ac:dyDescent="0.25">
      <c r="B68" s="12"/>
      <c r="C68" s="12"/>
      <c r="D68" s="66"/>
    </row>
    <row r="69" spans="2:108" x14ac:dyDescent="0.25">
      <c r="B69" t="s">
        <v>3</v>
      </c>
      <c r="D69" s="61">
        <v>0.1</v>
      </c>
      <c r="DC69" s="4"/>
    </row>
    <row r="70" spans="2:108" x14ac:dyDescent="0.25">
      <c r="B70" s="6" t="s">
        <v>17</v>
      </c>
      <c r="C70" s="6"/>
      <c r="D70" s="61">
        <v>0.02</v>
      </c>
      <c r="E70" s="8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B70" s="13"/>
      <c r="DC70" s="13"/>
      <c r="DD70" s="13"/>
    </row>
    <row r="71" spans="2:108" x14ac:dyDescent="0.25">
      <c r="B71" s="6" t="s">
        <v>18</v>
      </c>
      <c r="C71" s="6"/>
      <c r="D71" s="67">
        <f>D69-D70</f>
        <v>0.08</v>
      </c>
      <c r="E71" s="8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B71" s="13"/>
      <c r="DC71" s="13"/>
      <c r="DD71" s="13"/>
    </row>
    <row r="72" spans="2:108" ht="5.0999999999999996" customHeight="1" x14ac:dyDescent="0.25">
      <c r="B72" s="6"/>
      <c r="C72" s="6"/>
      <c r="D72" s="8"/>
      <c r="E72" s="8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B72" s="13"/>
      <c r="DC72" s="13"/>
      <c r="DD72" s="13"/>
    </row>
    <row r="73" spans="2:108" x14ac:dyDescent="0.25">
      <c r="B73" s="17" t="s">
        <v>58</v>
      </c>
      <c r="C73" s="17"/>
      <c r="D73" s="12"/>
      <c r="E73" s="18"/>
      <c r="F73" s="19"/>
      <c r="G73" s="20">
        <f>F79</f>
        <v>10000000</v>
      </c>
      <c r="H73" s="20">
        <f t="shared" ref="H73:AL73" si="188">G79</f>
        <v>10017222</v>
      </c>
      <c r="I73" s="20">
        <f t="shared" si="188"/>
        <v>10032804</v>
      </c>
      <c r="J73" s="20">
        <f t="shared" si="188"/>
        <v>10050083</v>
      </c>
      <c r="K73" s="20">
        <f t="shared" si="188"/>
        <v>10066833</v>
      </c>
      <c r="L73" s="20">
        <f t="shared" si="188"/>
        <v>10084170</v>
      </c>
      <c r="M73" s="20">
        <f t="shared" si="188"/>
        <v>10100977</v>
      </c>
      <c r="N73" s="20">
        <f t="shared" si="188"/>
        <v>10118373</v>
      </c>
      <c r="O73" s="20">
        <f t="shared" si="188"/>
        <v>10135799</v>
      </c>
      <c r="P73" s="20">
        <f t="shared" si="188"/>
        <v>10152692</v>
      </c>
      <c r="Q73" s="20">
        <f t="shared" si="188"/>
        <v>10170177</v>
      </c>
      <c r="R73" s="20">
        <f t="shared" si="188"/>
        <v>10187127</v>
      </c>
      <c r="S73" s="20">
        <f t="shared" si="188"/>
        <v>10204671</v>
      </c>
      <c r="T73" s="20">
        <f t="shared" si="188"/>
        <v>10222246</v>
      </c>
      <c r="U73" s="20">
        <f t="shared" si="188"/>
        <v>10238147</v>
      </c>
      <c r="V73" s="20">
        <f t="shared" si="188"/>
        <v>10255779</v>
      </c>
      <c r="W73" s="20">
        <f t="shared" si="188"/>
        <v>10255779</v>
      </c>
      <c r="X73" s="20">
        <f t="shared" si="188"/>
        <v>10255779</v>
      </c>
      <c r="Y73" s="20">
        <f t="shared" si="188"/>
        <v>10255779</v>
      </c>
      <c r="Z73" s="20">
        <f t="shared" si="188"/>
        <v>10255779</v>
      </c>
      <c r="AA73" s="20">
        <f t="shared" si="188"/>
        <v>10255779</v>
      </c>
      <c r="AB73" s="20">
        <f t="shared" si="188"/>
        <v>10255779</v>
      </c>
      <c r="AC73" s="20">
        <f t="shared" si="188"/>
        <v>10255779</v>
      </c>
      <c r="AD73" s="20">
        <f t="shared" si="188"/>
        <v>10255779</v>
      </c>
      <c r="AE73" s="20">
        <f t="shared" si="188"/>
        <v>10255779</v>
      </c>
      <c r="AF73" s="20">
        <f t="shared" si="188"/>
        <v>10255779</v>
      </c>
      <c r="AG73" s="20">
        <f t="shared" si="188"/>
        <v>10255779</v>
      </c>
      <c r="AH73" s="20">
        <f t="shared" si="188"/>
        <v>10255779</v>
      </c>
      <c r="AI73" s="20">
        <f t="shared" si="188"/>
        <v>10255779</v>
      </c>
      <c r="AJ73" s="20">
        <f t="shared" si="188"/>
        <v>10255779</v>
      </c>
      <c r="AK73" s="20">
        <f t="shared" si="188"/>
        <v>10255779</v>
      </c>
      <c r="AL73" s="20">
        <f t="shared" si="188"/>
        <v>10255779</v>
      </c>
      <c r="AM73" s="20">
        <f t="shared" ref="AM73" si="189">AL79</f>
        <v>10255779</v>
      </c>
      <c r="AN73" s="20">
        <f t="shared" ref="AN73" si="190">AM79</f>
        <v>10255779</v>
      </c>
      <c r="AO73" s="20">
        <f t="shared" ref="AO73" si="191">AN79</f>
        <v>10255779</v>
      </c>
      <c r="AP73" s="20">
        <f t="shared" ref="AP73" si="192">AO79</f>
        <v>10255779</v>
      </c>
      <c r="AQ73" s="20">
        <f t="shared" ref="AQ73" si="193">AP79</f>
        <v>10255779</v>
      </c>
      <c r="AR73" s="20">
        <f t="shared" ref="AR73" si="194">AQ79</f>
        <v>10255779</v>
      </c>
      <c r="AS73" s="20">
        <f t="shared" ref="AS73" si="195">AR79</f>
        <v>10255779</v>
      </c>
      <c r="AT73" s="20">
        <f t="shared" ref="AT73" si="196">AS79</f>
        <v>10255779</v>
      </c>
      <c r="AU73" s="20">
        <f t="shared" ref="AU73" si="197">AT79</f>
        <v>10255779</v>
      </c>
      <c r="AV73" s="20">
        <f t="shared" ref="AV73" si="198">AU79</f>
        <v>10255779</v>
      </c>
      <c r="AW73" s="20">
        <f t="shared" ref="AW73" si="199">AV79</f>
        <v>10255779</v>
      </c>
      <c r="AX73" s="20">
        <f t="shared" ref="AX73" si="200">AW79</f>
        <v>10255779</v>
      </c>
      <c r="AY73" s="20">
        <f t="shared" ref="AY73" si="201">AX79</f>
        <v>10255779</v>
      </c>
      <c r="AZ73" s="20">
        <f t="shared" ref="AZ73" si="202">AY79</f>
        <v>10255779</v>
      </c>
      <c r="BA73" s="20">
        <f t="shared" ref="BA73" si="203">AZ79</f>
        <v>10255779</v>
      </c>
      <c r="BB73" s="20">
        <f t="shared" ref="BB73" si="204">BA79</f>
        <v>10255779</v>
      </c>
      <c r="BC73" s="20">
        <f t="shared" ref="BC73" si="205">BB79</f>
        <v>10255779</v>
      </c>
      <c r="BD73" s="20">
        <f t="shared" ref="BD73" si="206">BC79</f>
        <v>10255779</v>
      </c>
      <c r="BE73" s="20">
        <f t="shared" ref="BE73" si="207">BD79</f>
        <v>10255779</v>
      </c>
      <c r="BF73" s="20">
        <f t="shared" ref="BF73" si="208">BE79</f>
        <v>10255779</v>
      </c>
      <c r="BG73" s="20">
        <f t="shared" ref="BG73" si="209">BF79</f>
        <v>10255779</v>
      </c>
      <c r="BH73" s="20">
        <f t="shared" ref="BH73" si="210">BG79</f>
        <v>10255779</v>
      </c>
      <c r="BI73" s="20">
        <f t="shared" ref="BI73" si="211">BH79</f>
        <v>10255779</v>
      </c>
      <c r="BJ73" s="20">
        <f t="shared" ref="BJ73" si="212">BI79</f>
        <v>10255779</v>
      </c>
      <c r="BK73" s="20">
        <f t="shared" ref="BK73" si="213">BJ79</f>
        <v>10255779</v>
      </c>
      <c r="BL73" s="20">
        <f t="shared" ref="BL73" si="214">BK79</f>
        <v>10255779</v>
      </c>
      <c r="BM73" s="20">
        <f t="shared" ref="BM73" si="215">BL79</f>
        <v>10255779</v>
      </c>
      <c r="BN73" s="20">
        <f t="shared" ref="BN73" si="216">BM79</f>
        <v>10255779</v>
      </c>
      <c r="BO73" s="20">
        <f t="shared" ref="BO73" si="217">BN79</f>
        <v>10255779</v>
      </c>
      <c r="BP73" s="20">
        <f t="shared" ref="BP73" si="218">BO79</f>
        <v>10255779</v>
      </c>
      <c r="BQ73" s="20">
        <f t="shared" ref="BQ73" si="219">BP79</f>
        <v>10255779</v>
      </c>
      <c r="BR73" s="20">
        <f t="shared" ref="BR73" si="220">BQ79</f>
        <v>10255779</v>
      </c>
      <c r="BS73" s="20">
        <f t="shared" ref="BS73" si="221">BR79</f>
        <v>10255779</v>
      </c>
      <c r="BT73" s="20">
        <f t="shared" ref="BT73" si="222">BS79</f>
        <v>10255779</v>
      </c>
      <c r="BU73" s="20">
        <f t="shared" ref="BU73" si="223">BT79</f>
        <v>10255779</v>
      </c>
      <c r="BV73" s="20">
        <f t="shared" ref="BV73" si="224">BU79</f>
        <v>10255779</v>
      </c>
      <c r="BW73" s="20">
        <f t="shared" ref="BW73" si="225">BV79</f>
        <v>10255779</v>
      </c>
      <c r="BX73" s="20">
        <f t="shared" ref="BX73" si="226">BW79</f>
        <v>10255779</v>
      </c>
      <c r="BY73" s="20">
        <f t="shared" ref="BY73" si="227">BX79</f>
        <v>10255779</v>
      </c>
      <c r="BZ73" s="20">
        <f t="shared" ref="BZ73" si="228">BY79</f>
        <v>10255779</v>
      </c>
      <c r="CO73" s="20">
        <f>G73</f>
        <v>10000000</v>
      </c>
      <c r="CP73" s="20">
        <f>CO79</f>
        <v>10050083</v>
      </c>
      <c r="CQ73" s="20">
        <f t="shared" ref="CQ73:CZ73" si="229">CP79</f>
        <v>10100977</v>
      </c>
      <c r="CR73" s="20">
        <f t="shared" si="229"/>
        <v>10152692</v>
      </c>
      <c r="CS73" s="20">
        <f t="shared" si="229"/>
        <v>10204671</v>
      </c>
      <c r="CT73" s="20">
        <f t="shared" si="229"/>
        <v>10255779</v>
      </c>
      <c r="CU73" s="20">
        <f t="shared" si="229"/>
        <v>10255779</v>
      </c>
      <c r="CV73" s="20">
        <f t="shared" si="229"/>
        <v>10255779</v>
      </c>
      <c r="CW73" s="20">
        <f t="shared" si="229"/>
        <v>10255779</v>
      </c>
      <c r="CX73" s="20">
        <f t="shared" si="229"/>
        <v>10255779</v>
      </c>
      <c r="CY73" s="20">
        <f t="shared" si="229"/>
        <v>10255779</v>
      </c>
      <c r="CZ73" s="20">
        <f t="shared" si="229"/>
        <v>10255779</v>
      </c>
      <c r="DB73" s="20">
        <f>G73</f>
        <v>10000000</v>
      </c>
      <c r="DC73" s="20">
        <f>DB79</f>
        <v>10204671</v>
      </c>
      <c r="DD73" s="20">
        <f>DC79</f>
        <v>10255779</v>
      </c>
    </row>
    <row r="74" spans="2:108" ht="5.0999999999999996" customHeight="1" x14ac:dyDescent="0.25">
      <c r="B74" s="17"/>
      <c r="C74" s="17"/>
      <c r="D74" s="12"/>
      <c r="E74" s="18"/>
      <c r="F74" s="19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B74" s="20"/>
      <c r="DC74" s="20"/>
      <c r="DD74" s="20"/>
    </row>
    <row r="75" spans="2:108" x14ac:dyDescent="0.25">
      <c r="B75" s="30" t="s">
        <v>0</v>
      </c>
      <c r="C75" s="3"/>
      <c r="F75" s="49"/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v>0</v>
      </c>
      <c r="P75" s="47">
        <v>0</v>
      </c>
      <c r="Q75" s="47">
        <v>0</v>
      </c>
      <c r="R75" s="47">
        <v>0</v>
      </c>
      <c r="S75" s="47">
        <v>0</v>
      </c>
      <c r="T75" s="47">
        <v>0</v>
      </c>
      <c r="U75" s="47">
        <v>0</v>
      </c>
      <c r="V75" s="47">
        <v>0</v>
      </c>
      <c r="W75" s="47">
        <v>0</v>
      </c>
      <c r="X75" s="47">
        <v>0</v>
      </c>
      <c r="Y75" s="47">
        <v>0</v>
      </c>
      <c r="Z75" s="47">
        <v>0</v>
      </c>
      <c r="AA75" s="47">
        <v>0</v>
      </c>
      <c r="AB75" s="47">
        <v>0</v>
      </c>
      <c r="AC75" s="47">
        <v>0</v>
      </c>
      <c r="AD75" s="47">
        <v>0</v>
      </c>
      <c r="AE75" s="47">
        <v>0</v>
      </c>
      <c r="AF75" s="47">
        <v>0</v>
      </c>
      <c r="AG75" s="47">
        <v>0</v>
      </c>
      <c r="AH75" s="47">
        <v>0</v>
      </c>
      <c r="AI75" s="47">
        <v>0</v>
      </c>
      <c r="AJ75" s="47">
        <v>0</v>
      </c>
      <c r="AK75" s="47">
        <v>0</v>
      </c>
      <c r="AL75" s="47">
        <v>0</v>
      </c>
      <c r="AM75" s="47">
        <v>0</v>
      </c>
      <c r="AN75" s="47">
        <v>0</v>
      </c>
      <c r="AO75" s="47">
        <v>0</v>
      </c>
      <c r="AP75" s="47">
        <v>0</v>
      </c>
      <c r="AQ75" s="47">
        <v>0</v>
      </c>
      <c r="AR75" s="47">
        <v>0</v>
      </c>
      <c r="AS75" s="47">
        <v>0</v>
      </c>
      <c r="AT75" s="47">
        <v>0</v>
      </c>
      <c r="AU75" s="47">
        <v>0</v>
      </c>
      <c r="AV75" s="47">
        <v>0</v>
      </c>
      <c r="AW75" s="47">
        <v>0</v>
      </c>
      <c r="AX75" s="47">
        <v>0</v>
      </c>
      <c r="AY75" s="47">
        <v>0</v>
      </c>
      <c r="AZ75" s="47">
        <v>0</v>
      </c>
      <c r="BA75" s="47">
        <v>0</v>
      </c>
      <c r="BB75" s="47">
        <v>0</v>
      </c>
      <c r="BC75" s="47">
        <v>0</v>
      </c>
      <c r="BD75" s="47">
        <v>0</v>
      </c>
      <c r="BE75" s="47">
        <v>0</v>
      </c>
      <c r="BF75" s="47">
        <v>0</v>
      </c>
      <c r="BG75" s="47">
        <v>0</v>
      </c>
      <c r="BH75" s="47">
        <v>0</v>
      </c>
      <c r="BI75" s="47">
        <v>0</v>
      </c>
      <c r="BJ75" s="47">
        <v>0</v>
      </c>
      <c r="BK75" s="47">
        <v>0</v>
      </c>
      <c r="BL75" s="47">
        <v>0</v>
      </c>
      <c r="BM75" s="47">
        <v>0</v>
      </c>
      <c r="BN75" s="47">
        <v>0</v>
      </c>
      <c r="BO75" s="47">
        <v>0</v>
      </c>
      <c r="BP75" s="47">
        <v>0</v>
      </c>
      <c r="BQ75" s="47">
        <v>0</v>
      </c>
      <c r="BR75" s="47">
        <v>0</v>
      </c>
      <c r="BS75" s="47">
        <v>0</v>
      </c>
      <c r="BT75" s="47">
        <v>0</v>
      </c>
      <c r="BU75" s="47">
        <v>0</v>
      </c>
      <c r="BV75" s="47">
        <v>0</v>
      </c>
      <c r="BW75" s="47">
        <v>0</v>
      </c>
      <c r="BX75" s="47">
        <v>0</v>
      </c>
      <c r="BY75" s="47">
        <v>0</v>
      </c>
      <c r="BZ75" s="47">
        <v>0</v>
      </c>
      <c r="CO75" s="5">
        <f ca="1">SUM(OFFSET($G75,,(COLUMNS($G75:G75)-1)*3,,3))</f>
        <v>0</v>
      </c>
      <c r="CP75" s="5">
        <f ca="1">SUM(OFFSET($G75,,(COLUMNS($G75:H75)-1)*3,,3))</f>
        <v>0</v>
      </c>
      <c r="CQ75" s="5">
        <f ca="1">SUM(OFFSET($G75,,(COLUMNS($G75:I75)-1)*3,,3))</f>
        <v>0</v>
      </c>
      <c r="CR75" s="5">
        <f ca="1">SUM(OFFSET($G75,,(COLUMNS($G75:J75)-1)*3,,3))</f>
        <v>0</v>
      </c>
      <c r="CS75" s="5">
        <f ca="1">SUM(OFFSET($G75,,(COLUMNS($G75:K75)-1)*3,,3))</f>
        <v>0</v>
      </c>
      <c r="CT75" s="5">
        <f ca="1">SUM(OFFSET($G75,,(COLUMNS($G75:L75)-1)*3,,3))</f>
        <v>0</v>
      </c>
      <c r="CU75" s="5">
        <f ca="1">SUM(OFFSET($G75,,(COLUMNS($G75:M75)-1)*3,,3))</f>
        <v>0</v>
      </c>
      <c r="CV75" s="5">
        <f ca="1">SUM(OFFSET($G75,,(COLUMNS($G75:N75)-1)*3,,3))</f>
        <v>0</v>
      </c>
      <c r="CW75" s="5">
        <f ca="1">SUM(OFFSET($G75,,(COLUMNS($G75:O75)-1)*3,,3))</f>
        <v>0</v>
      </c>
      <c r="CX75" s="5">
        <f ca="1">SUM(OFFSET($G75,,(COLUMNS($G75:P75)-1)*3,,3))</f>
        <v>0</v>
      </c>
      <c r="CY75" s="5">
        <f ca="1">SUM(OFFSET($G75,,(COLUMNS($G75:Q75)-1)*3,,3))</f>
        <v>0</v>
      </c>
      <c r="CZ75" s="5">
        <f ca="1">SUM(OFFSET($G75,,(COLUMNS($G75:R75)-1)*3,,3))</f>
        <v>0</v>
      </c>
      <c r="DB75" s="5">
        <f ca="1">SUM(OFFSET($G75,,(COLUMNS($G75:G75)-1)*12,,12))</f>
        <v>0</v>
      </c>
      <c r="DC75" s="5">
        <f ca="1">SUM(OFFSET($G75,,(COLUMNS($G75:H75)-1)*12,,12))</f>
        <v>0</v>
      </c>
      <c r="DD75" s="5">
        <f ca="1">SUM(OFFSET($G75,,(COLUMNS($G75:I75)-1)*12,,12))</f>
        <v>0</v>
      </c>
    </row>
    <row r="76" spans="2:108" x14ac:dyDescent="0.25">
      <c r="B76" s="31" t="s">
        <v>11</v>
      </c>
      <c r="C76" s="3"/>
      <c r="F76" s="49"/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v>0</v>
      </c>
      <c r="P76" s="47">
        <v>0</v>
      </c>
      <c r="Q76" s="47">
        <v>0</v>
      </c>
      <c r="R76" s="47">
        <v>0</v>
      </c>
      <c r="S76" s="47">
        <v>0</v>
      </c>
      <c r="T76" s="47">
        <v>0</v>
      </c>
      <c r="U76" s="47">
        <v>0</v>
      </c>
      <c r="V76" s="47">
        <v>0</v>
      </c>
      <c r="W76" s="47">
        <v>0</v>
      </c>
      <c r="X76" s="47">
        <v>0</v>
      </c>
      <c r="Y76" s="47">
        <v>0</v>
      </c>
      <c r="Z76" s="47">
        <v>0</v>
      </c>
      <c r="AA76" s="47">
        <v>0</v>
      </c>
      <c r="AB76" s="47">
        <v>0</v>
      </c>
      <c r="AC76" s="47">
        <v>0</v>
      </c>
      <c r="AD76" s="47">
        <v>0</v>
      </c>
      <c r="AE76" s="47">
        <v>0</v>
      </c>
      <c r="AF76" s="47">
        <v>0</v>
      </c>
      <c r="AG76" s="47">
        <v>0</v>
      </c>
      <c r="AH76" s="47">
        <v>0</v>
      </c>
      <c r="AI76" s="47">
        <v>0</v>
      </c>
      <c r="AJ76" s="47">
        <v>0</v>
      </c>
      <c r="AK76" s="47">
        <v>0</v>
      </c>
      <c r="AL76" s="47">
        <v>0</v>
      </c>
      <c r="AM76" s="47">
        <v>0</v>
      </c>
      <c r="AN76" s="47">
        <v>0</v>
      </c>
      <c r="AO76" s="47">
        <v>0</v>
      </c>
      <c r="AP76" s="47">
        <v>0</v>
      </c>
      <c r="AQ76" s="47">
        <v>0</v>
      </c>
      <c r="AR76" s="47">
        <v>0</v>
      </c>
      <c r="AS76" s="47">
        <v>0</v>
      </c>
      <c r="AT76" s="47">
        <v>0</v>
      </c>
      <c r="AU76" s="47">
        <v>0</v>
      </c>
      <c r="AV76" s="47">
        <v>0</v>
      </c>
      <c r="AW76" s="47">
        <v>0</v>
      </c>
      <c r="AX76" s="47">
        <v>0</v>
      </c>
      <c r="AY76" s="47">
        <v>0</v>
      </c>
      <c r="AZ76" s="47">
        <v>0</v>
      </c>
      <c r="BA76" s="47">
        <v>0</v>
      </c>
      <c r="BB76" s="47">
        <v>0</v>
      </c>
      <c r="BC76" s="47">
        <v>0</v>
      </c>
      <c r="BD76" s="47">
        <v>0</v>
      </c>
      <c r="BE76" s="47">
        <v>0</v>
      </c>
      <c r="BF76" s="47">
        <v>0</v>
      </c>
      <c r="BG76" s="47">
        <v>0</v>
      </c>
      <c r="BH76" s="47">
        <v>0</v>
      </c>
      <c r="BI76" s="47">
        <v>0</v>
      </c>
      <c r="BJ76" s="47">
        <v>0</v>
      </c>
      <c r="BK76" s="47">
        <v>0</v>
      </c>
      <c r="BL76" s="47">
        <v>0</v>
      </c>
      <c r="BM76" s="47">
        <v>0</v>
      </c>
      <c r="BN76" s="47">
        <v>0</v>
      </c>
      <c r="BO76" s="47">
        <v>0</v>
      </c>
      <c r="BP76" s="47">
        <v>0</v>
      </c>
      <c r="BQ76" s="47">
        <v>0</v>
      </c>
      <c r="BR76" s="47">
        <v>0</v>
      </c>
      <c r="BS76" s="47">
        <v>0</v>
      </c>
      <c r="BT76" s="47">
        <v>0</v>
      </c>
      <c r="BU76" s="47">
        <v>0</v>
      </c>
      <c r="BV76" s="47">
        <v>0</v>
      </c>
      <c r="BW76" s="47">
        <v>0</v>
      </c>
      <c r="BX76" s="47">
        <v>0</v>
      </c>
      <c r="BY76" s="47">
        <v>0</v>
      </c>
      <c r="BZ76" s="47">
        <v>0</v>
      </c>
      <c r="CO76" s="5">
        <f ca="1">SUM(OFFSET($G76,,(COLUMNS($G76:G76)-1)*3,,3))</f>
        <v>0</v>
      </c>
      <c r="CP76" s="5">
        <f ca="1">SUM(OFFSET($G76,,(COLUMNS($G76:H76)-1)*3,,3))</f>
        <v>0</v>
      </c>
      <c r="CQ76" s="5">
        <f ca="1">SUM(OFFSET($G76,,(COLUMNS($G76:I76)-1)*3,,3))</f>
        <v>0</v>
      </c>
      <c r="CR76" s="5">
        <f ca="1">SUM(OFFSET($G76,,(COLUMNS($G76:J76)-1)*3,,3))</f>
        <v>0</v>
      </c>
      <c r="CS76" s="5">
        <f ca="1">SUM(OFFSET($G76,,(COLUMNS($G76:K76)-1)*3,,3))</f>
        <v>0</v>
      </c>
      <c r="CT76" s="5">
        <f ca="1">SUM(OFFSET($G76,,(COLUMNS($G76:L76)-1)*3,,3))</f>
        <v>0</v>
      </c>
      <c r="CU76" s="5">
        <f ca="1">SUM(OFFSET($G76,,(COLUMNS($G76:M76)-1)*3,,3))</f>
        <v>0</v>
      </c>
      <c r="CV76" s="5">
        <f ca="1">SUM(OFFSET($G76,,(COLUMNS($G76:N76)-1)*3,,3))</f>
        <v>0</v>
      </c>
      <c r="CW76" s="5">
        <f ca="1">SUM(OFFSET($G76,,(COLUMNS($G76:O76)-1)*3,,3))</f>
        <v>0</v>
      </c>
      <c r="CX76" s="5">
        <f ca="1">SUM(OFFSET($G76,,(COLUMNS($G76:P76)-1)*3,,3))</f>
        <v>0</v>
      </c>
      <c r="CY76" s="5">
        <f ca="1">SUM(OFFSET($G76,,(COLUMNS($G76:Q76)-1)*3,,3))</f>
        <v>0</v>
      </c>
      <c r="CZ76" s="5">
        <f ca="1">SUM(OFFSET($G76,,(COLUMNS($G76:R76)-1)*3,,3))</f>
        <v>0</v>
      </c>
      <c r="DB76" s="5">
        <f ca="1">SUM(OFFSET($G76,,(COLUMNS($G76:G76)-1)*12,,12))</f>
        <v>0</v>
      </c>
      <c r="DC76" s="5">
        <f ca="1">SUM(OFFSET($G76,,(COLUMNS($G76:H76)-1)*12,,12))</f>
        <v>0</v>
      </c>
      <c r="DD76" s="5">
        <f ca="1">SUM(OFFSET($G76,,(COLUMNS($G76:I76)-1)*12,,12))</f>
        <v>0</v>
      </c>
    </row>
    <row r="77" spans="2:108" x14ac:dyDescent="0.25">
      <c r="B77" s="31" t="s">
        <v>27</v>
      </c>
      <c r="C77" s="3"/>
      <c r="F77" s="49"/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v>0</v>
      </c>
      <c r="P77" s="47">
        <v>0</v>
      </c>
      <c r="Q77" s="47">
        <v>0</v>
      </c>
      <c r="R77" s="47">
        <v>0</v>
      </c>
      <c r="S77" s="47">
        <v>0</v>
      </c>
      <c r="T77" s="47">
        <v>0</v>
      </c>
      <c r="U77" s="47">
        <v>0</v>
      </c>
      <c r="V77" s="47">
        <v>0</v>
      </c>
      <c r="W77" s="47">
        <v>0</v>
      </c>
      <c r="X77" s="47">
        <v>0</v>
      </c>
      <c r="Y77" s="47">
        <v>0</v>
      </c>
      <c r="Z77" s="47">
        <v>0</v>
      </c>
      <c r="AA77" s="47">
        <v>0</v>
      </c>
      <c r="AB77" s="47">
        <v>0</v>
      </c>
      <c r="AC77" s="47">
        <v>0</v>
      </c>
      <c r="AD77" s="47">
        <v>0</v>
      </c>
      <c r="AE77" s="47">
        <v>0</v>
      </c>
      <c r="AF77" s="47">
        <v>0</v>
      </c>
      <c r="AG77" s="47">
        <v>0</v>
      </c>
      <c r="AH77" s="47">
        <v>0</v>
      </c>
      <c r="AI77" s="47">
        <v>0</v>
      </c>
      <c r="AJ77" s="47">
        <v>0</v>
      </c>
      <c r="AK77" s="47">
        <v>0</v>
      </c>
      <c r="AL77" s="47">
        <v>0</v>
      </c>
      <c r="AM77" s="47">
        <v>0</v>
      </c>
      <c r="AN77" s="47">
        <v>0</v>
      </c>
      <c r="AO77" s="47">
        <v>0</v>
      </c>
      <c r="AP77" s="47">
        <v>0</v>
      </c>
      <c r="AQ77" s="47">
        <v>0</v>
      </c>
      <c r="AR77" s="47">
        <v>0</v>
      </c>
      <c r="AS77" s="47">
        <v>0</v>
      </c>
      <c r="AT77" s="47">
        <v>0</v>
      </c>
      <c r="AU77" s="47">
        <v>0</v>
      </c>
      <c r="AV77" s="47">
        <v>0</v>
      </c>
      <c r="AW77" s="47">
        <v>0</v>
      </c>
      <c r="AX77" s="47">
        <v>0</v>
      </c>
      <c r="AY77" s="47">
        <v>0</v>
      </c>
      <c r="AZ77" s="47">
        <v>0</v>
      </c>
      <c r="BA77" s="47">
        <v>0</v>
      </c>
      <c r="BB77" s="47">
        <v>0</v>
      </c>
      <c r="BC77" s="47">
        <v>0</v>
      </c>
      <c r="BD77" s="47">
        <v>0</v>
      </c>
      <c r="BE77" s="47">
        <v>0</v>
      </c>
      <c r="BF77" s="47">
        <v>0</v>
      </c>
      <c r="BG77" s="47">
        <v>0</v>
      </c>
      <c r="BH77" s="47">
        <v>0</v>
      </c>
      <c r="BI77" s="47">
        <v>0</v>
      </c>
      <c r="BJ77" s="47">
        <v>0</v>
      </c>
      <c r="BK77" s="47">
        <v>0</v>
      </c>
      <c r="BL77" s="47">
        <v>0</v>
      </c>
      <c r="BM77" s="47">
        <v>0</v>
      </c>
      <c r="BN77" s="47">
        <v>0</v>
      </c>
      <c r="BO77" s="47">
        <v>0</v>
      </c>
      <c r="BP77" s="47">
        <v>0</v>
      </c>
      <c r="BQ77" s="47">
        <v>0</v>
      </c>
      <c r="BR77" s="47">
        <v>0</v>
      </c>
      <c r="BS77" s="47">
        <v>0</v>
      </c>
      <c r="BT77" s="47">
        <v>0</v>
      </c>
      <c r="BU77" s="47">
        <v>0</v>
      </c>
      <c r="BV77" s="47">
        <v>0</v>
      </c>
      <c r="BW77" s="47">
        <v>0</v>
      </c>
      <c r="BX77" s="47">
        <v>0</v>
      </c>
      <c r="BY77" s="47">
        <v>0</v>
      </c>
      <c r="BZ77" s="47">
        <v>0</v>
      </c>
      <c r="CO77" s="5">
        <f ca="1">SUM(OFFSET($G77,,(COLUMNS($G77:G77)-1)*3,,3))</f>
        <v>0</v>
      </c>
      <c r="CP77" s="5">
        <f ca="1">SUM(OFFSET($G77,,(COLUMNS($G77:H77)-1)*3,,3))</f>
        <v>0</v>
      </c>
      <c r="CQ77" s="5">
        <f ca="1">SUM(OFFSET($G77,,(COLUMNS($G77:I77)-1)*3,,3))</f>
        <v>0</v>
      </c>
      <c r="CR77" s="5">
        <f ca="1">SUM(OFFSET($G77,,(COLUMNS($G77:J77)-1)*3,,3))</f>
        <v>0</v>
      </c>
      <c r="CS77" s="5">
        <f ca="1">SUM(OFFSET($G77,,(COLUMNS($G77:K77)-1)*3,,3))</f>
        <v>0</v>
      </c>
      <c r="CT77" s="5">
        <f ca="1">SUM(OFFSET($G77,,(COLUMNS($G77:L77)-1)*3,,3))</f>
        <v>0</v>
      </c>
      <c r="CU77" s="5">
        <f ca="1">SUM(OFFSET($G77,,(COLUMNS($G77:M77)-1)*3,,3))</f>
        <v>0</v>
      </c>
      <c r="CV77" s="5">
        <f ca="1">SUM(OFFSET($G77,,(COLUMNS($G77:N77)-1)*3,,3))</f>
        <v>0</v>
      </c>
      <c r="CW77" s="5">
        <f ca="1">SUM(OFFSET($G77,,(COLUMNS($G77:O77)-1)*3,,3))</f>
        <v>0</v>
      </c>
      <c r="CX77" s="5">
        <f ca="1">SUM(OFFSET($G77,,(COLUMNS($G77:P77)-1)*3,,3))</f>
        <v>0</v>
      </c>
      <c r="CY77" s="5">
        <f ca="1">SUM(OFFSET($G77,,(COLUMNS($G77:Q77)-1)*3,,3))</f>
        <v>0</v>
      </c>
      <c r="CZ77" s="5">
        <f ca="1">SUM(OFFSET($G77,,(COLUMNS($G77:R77)-1)*3,,3))</f>
        <v>0</v>
      </c>
      <c r="DB77" s="5">
        <f ca="1">SUM(OFFSET($G77,,(COLUMNS($G77:G77)-1)*12,,12))</f>
        <v>0</v>
      </c>
      <c r="DC77" s="5">
        <f ca="1">SUM(OFFSET($G77,,(COLUMNS($G77:H77)-1)*12,,12))</f>
        <v>0</v>
      </c>
      <c r="DD77" s="5">
        <f ca="1">SUM(OFFSET($G77,,(COLUMNS($G77:I77)-1)*12,,12))</f>
        <v>0</v>
      </c>
    </row>
    <row r="78" spans="2:108" ht="5.0999999999999996" customHeight="1" x14ac:dyDescent="0.25">
      <c r="B78" s="3"/>
      <c r="C78" s="3"/>
      <c r="F78" s="5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B78" s="5"/>
      <c r="DC78" s="5"/>
      <c r="DD78" s="5"/>
    </row>
    <row r="79" spans="2:108" x14ac:dyDescent="0.25">
      <c r="B79" s="17" t="s">
        <v>59</v>
      </c>
      <c r="C79" s="17"/>
      <c r="D79" s="12"/>
      <c r="E79" s="18"/>
      <c r="F79" s="20">
        <f>D67</f>
        <v>10000000</v>
      </c>
      <c r="G79" s="20">
        <f t="shared" ref="G79:AL79" si="230">G73+G75-G76-G77+G84</f>
        <v>10017222</v>
      </c>
      <c r="H79" s="20">
        <f t="shared" si="230"/>
        <v>10032804</v>
      </c>
      <c r="I79" s="20">
        <f t="shared" si="230"/>
        <v>10050083</v>
      </c>
      <c r="J79" s="20">
        <f t="shared" si="230"/>
        <v>10066833</v>
      </c>
      <c r="K79" s="20">
        <f t="shared" si="230"/>
        <v>10084170</v>
      </c>
      <c r="L79" s="20">
        <f t="shared" si="230"/>
        <v>10100977</v>
      </c>
      <c r="M79" s="20">
        <f t="shared" si="230"/>
        <v>10118373</v>
      </c>
      <c r="N79" s="20">
        <f t="shared" si="230"/>
        <v>10135799</v>
      </c>
      <c r="O79" s="20">
        <f t="shared" si="230"/>
        <v>10152692</v>
      </c>
      <c r="P79" s="20">
        <f t="shared" si="230"/>
        <v>10170177</v>
      </c>
      <c r="Q79" s="20">
        <f t="shared" si="230"/>
        <v>10187127</v>
      </c>
      <c r="R79" s="20">
        <f t="shared" si="230"/>
        <v>10204671</v>
      </c>
      <c r="S79" s="20">
        <f t="shared" si="230"/>
        <v>10222246</v>
      </c>
      <c r="T79" s="20">
        <f t="shared" si="230"/>
        <v>10238147</v>
      </c>
      <c r="U79" s="20">
        <f t="shared" si="230"/>
        <v>10255779</v>
      </c>
      <c r="V79" s="20">
        <f t="shared" si="230"/>
        <v>10255779</v>
      </c>
      <c r="W79" s="20">
        <f t="shared" si="230"/>
        <v>10255779</v>
      </c>
      <c r="X79" s="20">
        <f t="shared" si="230"/>
        <v>10255779</v>
      </c>
      <c r="Y79" s="20">
        <f t="shared" si="230"/>
        <v>10255779</v>
      </c>
      <c r="Z79" s="20">
        <f t="shared" si="230"/>
        <v>10255779</v>
      </c>
      <c r="AA79" s="20">
        <f t="shared" si="230"/>
        <v>10255779</v>
      </c>
      <c r="AB79" s="20">
        <f t="shared" si="230"/>
        <v>10255779</v>
      </c>
      <c r="AC79" s="20">
        <f t="shared" si="230"/>
        <v>10255779</v>
      </c>
      <c r="AD79" s="20">
        <f t="shared" si="230"/>
        <v>10255779</v>
      </c>
      <c r="AE79" s="20">
        <f t="shared" si="230"/>
        <v>10255779</v>
      </c>
      <c r="AF79" s="20">
        <f t="shared" si="230"/>
        <v>10255779</v>
      </c>
      <c r="AG79" s="20">
        <f t="shared" si="230"/>
        <v>10255779</v>
      </c>
      <c r="AH79" s="20">
        <f t="shared" si="230"/>
        <v>10255779</v>
      </c>
      <c r="AI79" s="20">
        <f t="shared" si="230"/>
        <v>10255779</v>
      </c>
      <c r="AJ79" s="20">
        <f t="shared" si="230"/>
        <v>10255779</v>
      </c>
      <c r="AK79" s="20">
        <f t="shared" si="230"/>
        <v>10255779</v>
      </c>
      <c r="AL79" s="20">
        <f t="shared" si="230"/>
        <v>10255779</v>
      </c>
      <c r="AM79" s="20">
        <f t="shared" ref="AM79:AO79" si="231">AM73+AM75-AM76-AM77+AM84</f>
        <v>10255779</v>
      </c>
      <c r="AN79" s="20">
        <f t="shared" si="231"/>
        <v>10255779</v>
      </c>
      <c r="AO79" s="20">
        <f t="shared" si="231"/>
        <v>10255779</v>
      </c>
      <c r="AP79" s="20">
        <f t="shared" ref="AP79:BL79" si="232">AP73+AP75-AP76-AP77+AP84</f>
        <v>10255779</v>
      </c>
      <c r="AQ79" s="20">
        <f t="shared" si="232"/>
        <v>10255779</v>
      </c>
      <c r="AR79" s="20">
        <f t="shared" si="232"/>
        <v>10255779</v>
      </c>
      <c r="AS79" s="20">
        <f t="shared" si="232"/>
        <v>10255779</v>
      </c>
      <c r="AT79" s="20">
        <f t="shared" si="232"/>
        <v>10255779</v>
      </c>
      <c r="AU79" s="20">
        <f t="shared" si="232"/>
        <v>10255779</v>
      </c>
      <c r="AV79" s="20">
        <f t="shared" si="232"/>
        <v>10255779</v>
      </c>
      <c r="AW79" s="20">
        <f t="shared" si="232"/>
        <v>10255779</v>
      </c>
      <c r="AX79" s="20">
        <f t="shared" si="232"/>
        <v>10255779</v>
      </c>
      <c r="AY79" s="20">
        <f t="shared" si="232"/>
        <v>10255779</v>
      </c>
      <c r="AZ79" s="20">
        <f t="shared" si="232"/>
        <v>10255779</v>
      </c>
      <c r="BA79" s="20">
        <f t="shared" si="232"/>
        <v>10255779</v>
      </c>
      <c r="BB79" s="20">
        <f t="shared" si="232"/>
        <v>10255779</v>
      </c>
      <c r="BC79" s="20">
        <f t="shared" si="232"/>
        <v>10255779</v>
      </c>
      <c r="BD79" s="20">
        <f t="shared" si="232"/>
        <v>10255779</v>
      </c>
      <c r="BE79" s="20">
        <f t="shared" si="232"/>
        <v>10255779</v>
      </c>
      <c r="BF79" s="20">
        <f t="shared" si="232"/>
        <v>10255779</v>
      </c>
      <c r="BG79" s="20">
        <f t="shared" si="232"/>
        <v>10255779</v>
      </c>
      <c r="BH79" s="20">
        <f t="shared" si="232"/>
        <v>10255779</v>
      </c>
      <c r="BI79" s="20">
        <f t="shared" si="232"/>
        <v>10255779</v>
      </c>
      <c r="BJ79" s="20">
        <f t="shared" si="232"/>
        <v>10255779</v>
      </c>
      <c r="BK79" s="20">
        <f t="shared" si="232"/>
        <v>10255779</v>
      </c>
      <c r="BL79" s="20">
        <f t="shared" si="232"/>
        <v>10255779</v>
      </c>
      <c r="BM79" s="20">
        <f t="shared" ref="BM79:BW79" si="233">BM73+BM75-BM76-BM77+BM84</f>
        <v>10255779</v>
      </c>
      <c r="BN79" s="20">
        <f t="shared" si="233"/>
        <v>10255779</v>
      </c>
      <c r="BO79" s="20">
        <f t="shared" si="233"/>
        <v>10255779</v>
      </c>
      <c r="BP79" s="20">
        <f t="shared" si="233"/>
        <v>10255779</v>
      </c>
      <c r="BQ79" s="20">
        <f t="shared" si="233"/>
        <v>10255779</v>
      </c>
      <c r="BR79" s="20">
        <f t="shared" si="233"/>
        <v>10255779</v>
      </c>
      <c r="BS79" s="20">
        <f t="shared" si="233"/>
        <v>10255779</v>
      </c>
      <c r="BT79" s="20">
        <f t="shared" si="233"/>
        <v>10255779</v>
      </c>
      <c r="BU79" s="20">
        <f t="shared" si="233"/>
        <v>10255779</v>
      </c>
      <c r="BV79" s="20">
        <f t="shared" si="233"/>
        <v>10255779</v>
      </c>
      <c r="BW79" s="20">
        <f t="shared" si="233"/>
        <v>10255779</v>
      </c>
      <c r="BX79" s="20">
        <f t="shared" ref="BX79:BZ79" si="234">BX73+BX75-BX76-BX77+BX84</f>
        <v>10255779</v>
      </c>
      <c r="BY79" s="20">
        <f t="shared" si="234"/>
        <v>10255779</v>
      </c>
      <c r="BZ79" s="20">
        <f t="shared" si="234"/>
        <v>10255779</v>
      </c>
      <c r="CO79" s="19">
        <f t="shared" ref="CO79:DD80" si="235">INDEX($F79:$BZ79,MATCH(CO$6,$F$6:$BZ$6,0))</f>
        <v>10050083</v>
      </c>
      <c r="CP79" s="19">
        <f t="shared" si="235"/>
        <v>10100977</v>
      </c>
      <c r="CQ79" s="19">
        <f t="shared" si="235"/>
        <v>10152692</v>
      </c>
      <c r="CR79" s="19">
        <f t="shared" si="235"/>
        <v>10204671</v>
      </c>
      <c r="CS79" s="19">
        <f t="shared" si="235"/>
        <v>10255779</v>
      </c>
      <c r="CT79" s="19">
        <f t="shared" si="235"/>
        <v>10255779</v>
      </c>
      <c r="CU79" s="19">
        <f t="shared" si="235"/>
        <v>10255779</v>
      </c>
      <c r="CV79" s="19">
        <f t="shared" si="235"/>
        <v>10255779</v>
      </c>
      <c r="CW79" s="19">
        <f t="shared" si="235"/>
        <v>10255779</v>
      </c>
      <c r="CX79" s="19">
        <f t="shared" si="235"/>
        <v>10255779</v>
      </c>
      <c r="CY79" s="19">
        <f t="shared" si="235"/>
        <v>10255779</v>
      </c>
      <c r="CZ79" s="19">
        <f t="shared" si="235"/>
        <v>10255779</v>
      </c>
      <c r="DB79" s="19">
        <f t="shared" si="235"/>
        <v>10204671</v>
      </c>
      <c r="DC79" s="19">
        <f t="shared" si="235"/>
        <v>10255779</v>
      </c>
      <c r="DD79" s="19">
        <f t="shared" si="235"/>
        <v>10255779</v>
      </c>
    </row>
    <row r="80" spans="2:108" x14ac:dyDescent="0.25">
      <c r="B80" t="s">
        <v>7</v>
      </c>
      <c r="F80" s="4">
        <f>SUM(G76:R76)</f>
        <v>0</v>
      </c>
      <c r="G80" s="4">
        <f t="shared" ref="G80:BO80" si="236">SUM(H76:S76)</f>
        <v>0</v>
      </c>
      <c r="H80" s="4">
        <f t="shared" si="236"/>
        <v>0</v>
      </c>
      <c r="I80" s="4">
        <f t="shared" si="236"/>
        <v>0</v>
      </c>
      <c r="J80" s="4">
        <f t="shared" si="236"/>
        <v>0</v>
      </c>
      <c r="K80" s="4">
        <f t="shared" si="236"/>
        <v>0</v>
      </c>
      <c r="L80" s="4">
        <f t="shared" si="236"/>
        <v>0</v>
      </c>
      <c r="M80" s="4">
        <f t="shared" si="236"/>
        <v>0</v>
      </c>
      <c r="N80" s="4">
        <f t="shared" si="236"/>
        <v>0</v>
      </c>
      <c r="O80" s="4">
        <f t="shared" si="236"/>
        <v>0</v>
      </c>
      <c r="P80" s="4">
        <f t="shared" si="236"/>
        <v>0</v>
      </c>
      <c r="Q80" s="4">
        <f t="shared" si="236"/>
        <v>0</v>
      </c>
      <c r="R80" s="4">
        <f t="shared" si="236"/>
        <v>0</v>
      </c>
      <c r="S80" s="4">
        <f t="shared" si="236"/>
        <v>0</v>
      </c>
      <c r="T80" s="4">
        <f t="shared" si="236"/>
        <v>0</v>
      </c>
      <c r="U80" s="4">
        <f t="shared" si="236"/>
        <v>0</v>
      </c>
      <c r="V80" s="4">
        <f t="shared" si="236"/>
        <v>0</v>
      </c>
      <c r="W80" s="4">
        <f t="shared" si="236"/>
        <v>0</v>
      </c>
      <c r="X80" s="4">
        <f t="shared" si="236"/>
        <v>0</v>
      </c>
      <c r="Y80" s="4">
        <f t="shared" si="236"/>
        <v>0</v>
      </c>
      <c r="Z80" s="4">
        <f t="shared" si="236"/>
        <v>0</v>
      </c>
      <c r="AA80" s="4">
        <f t="shared" si="236"/>
        <v>0</v>
      </c>
      <c r="AB80" s="4">
        <f t="shared" si="236"/>
        <v>0</v>
      </c>
      <c r="AC80" s="4">
        <f t="shared" si="236"/>
        <v>0</v>
      </c>
      <c r="AD80" s="4">
        <f t="shared" si="236"/>
        <v>0</v>
      </c>
      <c r="AE80" s="4">
        <f t="shared" si="236"/>
        <v>0</v>
      </c>
      <c r="AF80" s="4">
        <f t="shared" si="236"/>
        <v>0</v>
      </c>
      <c r="AG80" s="4">
        <f t="shared" si="236"/>
        <v>0</v>
      </c>
      <c r="AH80" s="4">
        <f t="shared" si="236"/>
        <v>0</v>
      </c>
      <c r="AI80" s="4">
        <f t="shared" si="236"/>
        <v>0</v>
      </c>
      <c r="AJ80" s="4">
        <f t="shared" si="236"/>
        <v>0</v>
      </c>
      <c r="AK80" s="4">
        <f t="shared" si="236"/>
        <v>0</v>
      </c>
      <c r="AL80" s="4">
        <f t="shared" si="236"/>
        <v>0</v>
      </c>
      <c r="AM80" s="4">
        <f t="shared" si="236"/>
        <v>0</v>
      </c>
      <c r="AN80" s="4">
        <f t="shared" si="236"/>
        <v>0</v>
      </c>
      <c r="AO80" s="4">
        <f t="shared" si="236"/>
        <v>0</v>
      </c>
      <c r="AP80" s="4">
        <f t="shared" si="236"/>
        <v>0</v>
      </c>
      <c r="AQ80" s="4">
        <f t="shared" si="236"/>
        <v>0</v>
      </c>
      <c r="AR80" s="4">
        <f t="shared" si="236"/>
        <v>0</v>
      </c>
      <c r="AS80" s="4">
        <f t="shared" si="236"/>
        <v>0</v>
      </c>
      <c r="AT80" s="4">
        <f t="shared" si="236"/>
        <v>0</v>
      </c>
      <c r="AU80" s="4">
        <f t="shared" si="236"/>
        <v>0</v>
      </c>
      <c r="AV80" s="4">
        <f t="shared" si="236"/>
        <v>0</v>
      </c>
      <c r="AW80" s="4">
        <f t="shared" si="236"/>
        <v>0</v>
      </c>
      <c r="AX80" s="4">
        <f t="shared" si="236"/>
        <v>0</v>
      </c>
      <c r="AY80" s="4">
        <f t="shared" si="236"/>
        <v>0</v>
      </c>
      <c r="AZ80" s="4">
        <f t="shared" si="236"/>
        <v>0</v>
      </c>
      <c r="BA80" s="4">
        <f t="shared" si="236"/>
        <v>0</v>
      </c>
      <c r="BB80" s="4">
        <f t="shared" si="236"/>
        <v>0</v>
      </c>
      <c r="BC80" s="4">
        <f t="shared" si="236"/>
        <v>0</v>
      </c>
      <c r="BD80" s="4">
        <f t="shared" si="236"/>
        <v>0</v>
      </c>
      <c r="BE80" s="4">
        <f t="shared" si="236"/>
        <v>0</v>
      </c>
      <c r="BF80" s="4">
        <f t="shared" si="236"/>
        <v>0</v>
      </c>
      <c r="BG80" s="4">
        <f t="shared" si="236"/>
        <v>0</v>
      </c>
      <c r="BH80" s="4">
        <f t="shared" si="236"/>
        <v>0</v>
      </c>
      <c r="BI80" s="4">
        <f t="shared" si="236"/>
        <v>0</v>
      </c>
      <c r="BJ80" s="4">
        <f t="shared" si="236"/>
        <v>0</v>
      </c>
      <c r="BK80" s="4">
        <f t="shared" si="236"/>
        <v>0</v>
      </c>
      <c r="BL80" s="4">
        <f t="shared" si="236"/>
        <v>0</v>
      </c>
      <c r="BM80" s="4">
        <f t="shared" si="236"/>
        <v>0</v>
      </c>
      <c r="BN80" s="4">
        <f t="shared" si="236"/>
        <v>0</v>
      </c>
      <c r="BO80" s="4">
        <f t="shared" si="236"/>
        <v>0</v>
      </c>
      <c r="BP80" s="4">
        <f t="shared" ref="BP80:BZ80" si="237">SUM(BQ76:CB76)</f>
        <v>0</v>
      </c>
      <c r="BQ80" s="4">
        <f t="shared" si="237"/>
        <v>0</v>
      </c>
      <c r="BR80" s="4">
        <f t="shared" si="237"/>
        <v>0</v>
      </c>
      <c r="BS80" s="4">
        <f t="shared" si="237"/>
        <v>0</v>
      </c>
      <c r="BT80" s="4">
        <f t="shared" si="237"/>
        <v>0</v>
      </c>
      <c r="BU80" s="4">
        <f t="shared" si="237"/>
        <v>0</v>
      </c>
      <c r="BV80" s="4">
        <f t="shared" si="237"/>
        <v>0</v>
      </c>
      <c r="BW80" s="4">
        <f t="shared" si="237"/>
        <v>0</v>
      </c>
      <c r="BX80" s="4">
        <f t="shared" si="237"/>
        <v>0</v>
      </c>
      <c r="BY80" s="4">
        <f t="shared" si="237"/>
        <v>0</v>
      </c>
      <c r="BZ80" s="4">
        <f t="shared" si="237"/>
        <v>0</v>
      </c>
      <c r="CO80" s="5">
        <f t="shared" si="235"/>
        <v>0</v>
      </c>
      <c r="CP80" s="5">
        <f t="shared" si="235"/>
        <v>0</v>
      </c>
      <c r="CQ80" s="5">
        <f t="shared" si="235"/>
        <v>0</v>
      </c>
      <c r="CR80" s="5">
        <f t="shared" si="235"/>
        <v>0</v>
      </c>
      <c r="CS80" s="5">
        <f t="shared" si="235"/>
        <v>0</v>
      </c>
      <c r="CT80" s="5">
        <f t="shared" si="235"/>
        <v>0</v>
      </c>
      <c r="CU80" s="5">
        <f t="shared" si="235"/>
        <v>0</v>
      </c>
      <c r="CV80" s="5">
        <f t="shared" si="235"/>
        <v>0</v>
      </c>
      <c r="CW80" s="5">
        <f t="shared" si="235"/>
        <v>0</v>
      </c>
      <c r="CX80" s="5">
        <f t="shared" si="235"/>
        <v>0</v>
      </c>
      <c r="CY80" s="5">
        <f t="shared" si="235"/>
        <v>0</v>
      </c>
      <c r="CZ80" s="5">
        <f t="shared" si="235"/>
        <v>0</v>
      </c>
      <c r="DB80" s="5">
        <f t="shared" si="235"/>
        <v>0</v>
      </c>
      <c r="DC80" s="5">
        <f t="shared" si="235"/>
        <v>0</v>
      </c>
      <c r="DD80" s="5">
        <f t="shared" si="235"/>
        <v>0</v>
      </c>
    </row>
    <row r="81" spans="1:108" ht="5.0999999999999996" customHeight="1" x14ac:dyDescent="0.25"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B81" s="5"/>
      <c r="DC81" s="5"/>
      <c r="DD81" s="5"/>
    </row>
    <row r="82" spans="1:108" ht="15" customHeight="1" x14ac:dyDescent="0.25">
      <c r="B82" t="s">
        <v>8</v>
      </c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O82" s="56" t="s">
        <v>37</v>
      </c>
      <c r="CP82" s="57" t="s">
        <v>37</v>
      </c>
      <c r="CQ82" s="57" t="s">
        <v>37</v>
      </c>
      <c r="CR82" s="57" t="s">
        <v>37</v>
      </c>
      <c r="CS82" s="57" t="s">
        <v>37</v>
      </c>
      <c r="CT82" s="57" t="s">
        <v>37</v>
      </c>
      <c r="CU82" s="57" t="s">
        <v>37</v>
      </c>
      <c r="CV82" s="57" t="s">
        <v>37</v>
      </c>
      <c r="CW82" s="57" t="s">
        <v>37</v>
      </c>
      <c r="CX82" s="57" t="s">
        <v>37</v>
      </c>
      <c r="CY82" s="57" t="s">
        <v>37</v>
      </c>
      <c r="CZ82" s="58" t="s">
        <v>37</v>
      </c>
      <c r="DB82" s="56" t="s">
        <v>37</v>
      </c>
      <c r="DC82" s="57" t="s">
        <v>37</v>
      </c>
      <c r="DD82" s="58" t="s">
        <v>37</v>
      </c>
    </row>
    <row r="83" spans="1:108" ht="15" customHeight="1" x14ac:dyDescent="0.25">
      <c r="B83" s="6" t="s">
        <v>21</v>
      </c>
      <c r="F83" s="50"/>
      <c r="G83" s="59" t="s">
        <v>22</v>
      </c>
      <c r="H83" s="59" t="s">
        <v>22</v>
      </c>
      <c r="I83" s="59" t="s">
        <v>22</v>
      </c>
      <c r="J83" s="59" t="s">
        <v>22</v>
      </c>
      <c r="K83" s="59" t="s">
        <v>22</v>
      </c>
      <c r="L83" s="59" t="s">
        <v>22</v>
      </c>
      <c r="M83" s="59" t="s">
        <v>22</v>
      </c>
      <c r="N83" s="59" t="s">
        <v>22</v>
      </c>
      <c r="O83" s="59" t="s">
        <v>22</v>
      </c>
      <c r="P83" s="59" t="s">
        <v>22</v>
      </c>
      <c r="Q83" s="59" t="s">
        <v>22</v>
      </c>
      <c r="R83" s="59" t="s">
        <v>22</v>
      </c>
      <c r="S83" s="59" t="s">
        <v>22</v>
      </c>
      <c r="T83" s="59" t="s">
        <v>22</v>
      </c>
      <c r="U83" s="59" t="s">
        <v>22</v>
      </c>
      <c r="V83" s="59" t="s">
        <v>23</v>
      </c>
      <c r="W83" s="59" t="s">
        <v>23</v>
      </c>
      <c r="X83" s="59" t="s">
        <v>23</v>
      </c>
      <c r="Y83" s="59" t="s">
        <v>23</v>
      </c>
      <c r="Z83" s="59" t="s">
        <v>23</v>
      </c>
      <c r="AA83" s="59" t="s">
        <v>23</v>
      </c>
      <c r="AB83" s="59" t="s">
        <v>23</v>
      </c>
      <c r="AC83" s="59" t="s">
        <v>23</v>
      </c>
      <c r="AD83" s="59" t="s">
        <v>23</v>
      </c>
      <c r="AE83" s="59" t="s">
        <v>23</v>
      </c>
      <c r="AF83" s="59" t="s">
        <v>23</v>
      </c>
      <c r="AG83" s="59" t="s">
        <v>23</v>
      </c>
      <c r="AH83" s="59" t="s">
        <v>23</v>
      </c>
      <c r="AI83" s="59" t="s">
        <v>23</v>
      </c>
      <c r="AJ83" s="59" t="s">
        <v>23</v>
      </c>
      <c r="AK83" s="59" t="s">
        <v>23</v>
      </c>
      <c r="AL83" s="59" t="s">
        <v>23</v>
      </c>
      <c r="AM83" s="59" t="s">
        <v>23</v>
      </c>
      <c r="AN83" s="59" t="s">
        <v>23</v>
      </c>
      <c r="AO83" s="59" t="s">
        <v>23</v>
      </c>
      <c r="AP83" s="59" t="s">
        <v>23</v>
      </c>
      <c r="AQ83" s="59" t="s">
        <v>23</v>
      </c>
      <c r="AR83" s="59" t="s">
        <v>23</v>
      </c>
      <c r="AS83" s="59" t="s">
        <v>23</v>
      </c>
      <c r="AT83" s="59" t="s">
        <v>23</v>
      </c>
      <c r="AU83" s="59" t="s">
        <v>23</v>
      </c>
      <c r="AV83" s="59" t="s">
        <v>23</v>
      </c>
      <c r="AW83" s="59" t="s">
        <v>23</v>
      </c>
      <c r="AX83" s="59" t="s">
        <v>23</v>
      </c>
      <c r="AY83" s="59" t="s">
        <v>23</v>
      </c>
      <c r="AZ83" s="59" t="s">
        <v>23</v>
      </c>
      <c r="BA83" s="59" t="s">
        <v>23</v>
      </c>
      <c r="BB83" s="59" t="s">
        <v>23</v>
      </c>
      <c r="BC83" s="59" t="s">
        <v>23</v>
      </c>
      <c r="BD83" s="59" t="s">
        <v>23</v>
      </c>
      <c r="BE83" s="59" t="s">
        <v>23</v>
      </c>
      <c r="BF83" s="59" t="s">
        <v>23</v>
      </c>
      <c r="BG83" s="59" t="s">
        <v>23</v>
      </c>
      <c r="BH83" s="59" t="s">
        <v>23</v>
      </c>
      <c r="BI83" s="59" t="s">
        <v>23</v>
      </c>
      <c r="BJ83" s="59" t="s">
        <v>23</v>
      </c>
      <c r="BK83" s="59" t="s">
        <v>23</v>
      </c>
      <c r="BL83" s="59" t="s">
        <v>23</v>
      </c>
      <c r="BM83" s="59" t="s">
        <v>23</v>
      </c>
      <c r="BN83" s="59" t="s">
        <v>23</v>
      </c>
      <c r="BO83" s="59" t="s">
        <v>23</v>
      </c>
      <c r="BP83" s="59" t="s">
        <v>23</v>
      </c>
      <c r="BQ83" s="59" t="s">
        <v>23</v>
      </c>
      <c r="BR83" s="59" t="s">
        <v>23</v>
      </c>
      <c r="BS83" s="59" t="s">
        <v>23</v>
      </c>
      <c r="BT83" s="59" t="s">
        <v>23</v>
      </c>
      <c r="BU83" s="59" t="s">
        <v>23</v>
      </c>
      <c r="BV83" s="59" t="s">
        <v>23</v>
      </c>
      <c r="BW83" s="59" t="s">
        <v>23</v>
      </c>
      <c r="BX83" s="59" t="s">
        <v>23</v>
      </c>
      <c r="BY83" s="59" t="s">
        <v>23</v>
      </c>
      <c r="BZ83" s="59" t="s">
        <v>23</v>
      </c>
      <c r="CO83" s="53">
        <f ca="1">COUNTIF(OFFSET($G83,,(COLUMNS($G83:G83)-1)*3,,3),"Y")</f>
        <v>3</v>
      </c>
      <c r="CP83" s="54">
        <f ca="1">COUNTIF(OFFSET($G83,,(COLUMNS($G83:H83)-1)*3,,3),"Y")</f>
        <v>3</v>
      </c>
      <c r="CQ83" s="54">
        <f ca="1">COUNTIF(OFFSET($G83,,(COLUMNS($G83:I83)-1)*3,,3),"Y")</f>
        <v>3</v>
      </c>
      <c r="CR83" s="54">
        <f ca="1">COUNTIF(OFFSET($G83,,(COLUMNS($G83:J83)-1)*3,,3),"Y")</f>
        <v>3</v>
      </c>
      <c r="CS83" s="54">
        <f ca="1">COUNTIF(OFFSET($G83,,(COLUMNS($G83:K83)-1)*3,,3),"Y")</f>
        <v>3</v>
      </c>
      <c r="CT83" s="54">
        <f ca="1">COUNTIF(OFFSET($G83,,(COLUMNS($G83:L83)-1)*3,,3),"Y")</f>
        <v>0</v>
      </c>
      <c r="CU83" s="54">
        <f ca="1">COUNTIF(OFFSET($G83,,(COLUMNS($G83:M83)-1)*3,,3),"Y")</f>
        <v>0</v>
      </c>
      <c r="CV83" s="54">
        <f ca="1">COUNTIF(OFFSET($G83,,(COLUMNS($G83:N83)-1)*3,,3),"Y")</f>
        <v>0</v>
      </c>
      <c r="CW83" s="54">
        <f ca="1">COUNTIF(OFFSET($G83,,(COLUMNS($G83:O83)-1)*3,,3),"Y")</f>
        <v>0</v>
      </c>
      <c r="CX83" s="54">
        <f ca="1">COUNTIF(OFFSET($G83,,(COLUMNS($G83:P83)-1)*3,,3),"Y")</f>
        <v>0</v>
      </c>
      <c r="CY83" s="54">
        <f ca="1">COUNTIF(OFFSET($G83,,(COLUMNS($G83:Q83)-1)*3,,3),"Y")</f>
        <v>0</v>
      </c>
      <c r="CZ83" s="55">
        <f ca="1">COUNTIF(OFFSET($G83,,(COLUMNS($G83:R83)-1)*3,,3),"Y")</f>
        <v>0</v>
      </c>
      <c r="DB83" s="53">
        <f ca="1">COUNTIF(OFFSET($G83,,(COLUMNS($G83:G83)-1)*12,,12),"Y")</f>
        <v>12</v>
      </c>
      <c r="DC83" s="54">
        <f ca="1">COUNTIF(OFFSET($G83,,(COLUMNS($G83:H83)-1)*12,,12),"Y")</f>
        <v>3</v>
      </c>
      <c r="DD83" s="55">
        <f ca="1">COUNTIF(OFFSET($G83,,(COLUMNS($G83:I83)-1)*12,,12),"Y")</f>
        <v>0</v>
      </c>
    </row>
    <row r="84" spans="1:108" ht="15" customHeight="1" x14ac:dyDescent="0.25">
      <c r="B84" s="6" t="s">
        <v>19</v>
      </c>
      <c r="F84" s="4"/>
      <c r="G84" s="4">
        <f>IF(G83="Y",ROUND(G73*$D$70/360*(G40-F40),0),0)</f>
        <v>17222</v>
      </c>
      <c r="H84" s="4">
        <f t="shared" ref="H84:BS84" si="238">IF(H83="Y",ROUND(H73*$D$70/360*(H40-G40),0),0)</f>
        <v>15582</v>
      </c>
      <c r="I84" s="4">
        <f t="shared" si="238"/>
        <v>17279</v>
      </c>
      <c r="J84" s="4">
        <f t="shared" si="238"/>
        <v>16750</v>
      </c>
      <c r="K84" s="4">
        <f t="shared" si="238"/>
        <v>17337</v>
      </c>
      <c r="L84" s="4">
        <f t="shared" si="238"/>
        <v>16807</v>
      </c>
      <c r="M84" s="4">
        <f t="shared" si="238"/>
        <v>17396</v>
      </c>
      <c r="N84" s="4">
        <f t="shared" si="238"/>
        <v>17426</v>
      </c>
      <c r="O84" s="4">
        <f t="shared" si="238"/>
        <v>16893</v>
      </c>
      <c r="P84" s="4">
        <f t="shared" si="238"/>
        <v>17485</v>
      </c>
      <c r="Q84" s="4">
        <f t="shared" si="238"/>
        <v>16950</v>
      </c>
      <c r="R84" s="4">
        <f t="shared" si="238"/>
        <v>17544</v>
      </c>
      <c r="S84" s="4">
        <f t="shared" si="238"/>
        <v>17575</v>
      </c>
      <c r="T84" s="4">
        <f t="shared" si="238"/>
        <v>15901</v>
      </c>
      <c r="U84" s="4">
        <f t="shared" si="238"/>
        <v>17632</v>
      </c>
      <c r="V84" s="4">
        <f t="shared" si="238"/>
        <v>0</v>
      </c>
      <c r="W84" s="4">
        <f t="shared" si="238"/>
        <v>0</v>
      </c>
      <c r="X84" s="4">
        <f t="shared" si="238"/>
        <v>0</v>
      </c>
      <c r="Y84" s="4">
        <f t="shared" si="238"/>
        <v>0</v>
      </c>
      <c r="Z84" s="4">
        <f t="shared" si="238"/>
        <v>0</v>
      </c>
      <c r="AA84" s="4">
        <f t="shared" si="238"/>
        <v>0</v>
      </c>
      <c r="AB84" s="4">
        <f t="shared" si="238"/>
        <v>0</v>
      </c>
      <c r="AC84" s="4">
        <f t="shared" si="238"/>
        <v>0</v>
      </c>
      <c r="AD84" s="4">
        <f t="shared" si="238"/>
        <v>0</v>
      </c>
      <c r="AE84" s="4">
        <f t="shared" si="238"/>
        <v>0</v>
      </c>
      <c r="AF84" s="4">
        <f t="shared" si="238"/>
        <v>0</v>
      </c>
      <c r="AG84" s="4">
        <f t="shared" si="238"/>
        <v>0</v>
      </c>
      <c r="AH84" s="4">
        <f t="shared" si="238"/>
        <v>0</v>
      </c>
      <c r="AI84" s="4">
        <f t="shared" si="238"/>
        <v>0</v>
      </c>
      <c r="AJ84" s="4">
        <f t="shared" si="238"/>
        <v>0</v>
      </c>
      <c r="AK84" s="4">
        <f t="shared" si="238"/>
        <v>0</v>
      </c>
      <c r="AL84" s="4">
        <f t="shared" si="238"/>
        <v>0</v>
      </c>
      <c r="AM84" s="4">
        <f t="shared" si="238"/>
        <v>0</v>
      </c>
      <c r="AN84" s="4">
        <f t="shared" si="238"/>
        <v>0</v>
      </c>
      <c r="AO84" s="4">
        <f t="shared" si="238"/>
        <v>0</v>
      </c>
      <c r="AP84" s="4">
        <f t="shared" si="238"/>
        <v>0</v>
      </c>
      <c r="AQ84" s="4">
        <f t="shared" si="238"/>
        <v>0</v>
      </c>
      <c r="AR84" s="4">
        <f t="shared" si="238"/>
        <v>0</v>
      </c>
      <c r="AS84" s="4">
        <f t="shared" si="238"/>
        <v>0</v>
      </c>
      <c r="AT84" s="4">
        <f t="shared" si="238"/>
        <v>0</v>
      </c>
      <c r="AU84" s="4">
        <f t="shared" si="238"/>
        <v>0</v>
      </c>
      <c r="AV84" s="4">
        <f t="shared" si="238"/>
        <v>0</v>
      </c>
      <c r="AW84" s="4">
        <f t="shared" si="238"/>
        <v>0</v>
      </c>
      <c r="AX84" s="4">
        <f t="shared" si="238"/>
        <v>0</v>
      </c>
      <c r="AY84" s="4">
        <f t="shared" si="238"/>
        <v>0</v>
      </c>
      <c r="AZ84" s="4">
        <f t="shared" si="238"/>
        <v>0</v>
      </c>
      <c r="BA84" s="4">
        <f t="shared" si="238"/>
        <v>0</v>
      </c>
      <c r="BB84" s="4">
        <f t="shared" si="238"/>
        <v>0</v>
      </c>
      <c r="BC84" s="4">
        <f t="shared" si="238"/>
        <v>0</v>
      </c>
      <c r="BD84" s="4">
        <f t="shared" si="238"/>
        <v>0</v>
      </c>
      <c r="BE84" s="4">
        <f t="shared" si="238"/>
        <v>0</v>
      </c>
      <c r="BF84" s="4">
        <f t="shared" si="238"/>
        <v>0</v>
      </c>
      <c r="BG84" s="4">
        <f t="shared" si="238"/>
        <v>0</v>
      </c>
      <c r="BH84" s="4">
        <f t="shared" si="238"/>
        <v>0</v>
      </c>
      <c r="BI84" s="4">
        <f t="shared" si="238"/>
        <v>0</v>
      </c>
      <c r="BJ84" s="4">
        <f t="shared" si="238"/>
        <v>0</v>
      </c>
      <c r="BK84" s="4">
        <f t="shared" si="238"/>
        <v>0</v>
      </c>
      <c r="BL84" s="4">
        <f t="shared" si="238"/>
        <v>0</v>
      </c>
      <c r="BM84" s="4">
        <f t="shared" si="238"/>
        <v>0</v>
      </c>
      <c r="BN84" s="4">
        <f t="shared" si="238"/>
        <v>0</v>
      </c>
      <c r="BO84" s="4">
        <f t="shared" si="238"/>
        <v>0</v>
      </c>
      <c r="BP84" s="4">
        <f t="shared" si="238"/>
        <v>0</v>
      </c>
      <c r="BQ84" s="4">
        <f t="shared" si="238"/>
        <v>0</v>
      </c>
      <c r="BR84" s="4">
        <f t="shared" si="238"/>
        <v>0</v>
      </c>
      <c r="BS84" s="4">
        <f t="shared" si="238"/>
        <v>0</v>
      </c>
      <c r="BT84" s="4">
        <f t="shared" ref="BT84:BZ84" si="239">IF(BT83="Y",ROUND(BT73*$D$70/360*(BT40-BS40),0),0)</f>
        <v>0</v>
      </c>
      <c r="BU84" s="4">
        <f t="shared" si="239"/>
        <v>0</v>
      </c>
      <c r="BV84" s="4">
        <f t="shared" si="239"/>
        <v>0</v>
      </c>
      <c r="BW84" s="4">
        <f t="shared" si="239"/>
        <v>0</v>
      </c>
      <c r="BX84" s="4">
        <f t="shared" si="239"/>
        <v>0</v>
      </c>
      <c r="BY84" s="4">
        <f t="shared" si="239"/>
        <v>0</v>
      </c>
      <c r="BZ84" s="4">
        <f t="shared" si="239"/>
        <v>0</v>
      </c>
      <c r="CO84" s="5">
        <f ca="1">SUM(OFFSET($G84,,(COLUMNS($G84:G84)-1)*3,,3))</f>
        <v>50083</v>
      </c>
      <c r="CP84" s="5">
        <f ca="1">SUM(OFFSET($G84,,(COLUMNS($G84:H84)-1)*3,,3))</f>
        <v>50894</v>
      </c>
      <c r="CQ84" s="5">
        <f ca="1">SUM(OFFSET($G84,,(COLUMNS($G84:I84)-1)*3,,3))</f>
        <v>51715</v>
      </c>
      <c r="CR84" s="5">
        <f ca="1">SUM(OFFSET($G84,,(COLUMNS($G84:J84)-1)*3,,3))</f>
        <v>51979</v>
      </c>
      <c r="CS84" s="5">
        <f ca="1">SUM(OFFSET($G84,,(COLUMNS($G84:K84)-1)*3,,3))</f>
        <v>51108</v>
      </c>
      <c r="CT84" s="5">
        <f ca="1">SUM(OFFSET($G84,,(COLUMNS($G84:L84)-1)*3,,3))</f>
        <v>0</v>
      </c>
      <c r="CU84" s="5">
        <f ca="1">SUM(OFFSET($G84,,(COLUMNS($G84:M84)-1)*3,,3))</f>
        <v>0</v>
      </c>
      <c r="CV84" s="5">
        <f ca="1">SUM(OFFSET($G84,,(COLUMNS($G84:N84)-1)*3,,3))</f>
        <v>0</v>
      </c>
      <c r="CW84" s="5">
        <f ca="1">SUM(OFFSET($G84,,(COLUMNS($G84:O84)-1)*3,,3))</f>
        <v>0</v>
      </c>
      <c r="CX84" s="5">
        <f ca="1">SUM(OFFSET($G84,,(COLUMNS($G84:P84)-1)*3,,3))</f>
        <v>0</v>
      </c>
      <c r="CY84" s="5">
        <f ca="1">SUM(OFFSET($G84,,(COLUMNS($G84:Q84)-1)*3,,3))</f>
        <v>0</v>
      </c>
      <c r="CZ84" s="5">
        <f ca="1">SUM(OFFSET($G84,,(COLUMNS($G84:R84)-1)*3,,3))</f>
        <v>0</v>
      </c>
      <c r="DB84" s="5">
        <f ca="1">SUM(OFFSET($G84,,(COLUMNS($G84:G84)-1)*12,,12))</f>
        <v>204671</v>
      </c>
      <c r="DC84" s="5">
        <f ca="1">SUM(OFFSET($G84,,(COLUMNS($G84:H84)-1)*12,,12))</f>
        <v>51108</v>
      </c>
      <c r="DD84" s="5">
        <f ca="1">SUM(OFFSET($G84,,(COLUMNS($G84:I84)-1)*12,,12))</f>
        <v>0</v>
      </c>
    </row>
    <row r="85" spans="1:108" x14ac:dyDescent="0.25">
      <c r="B85" s="31" t="s">
        <v>20</v>
      </c>
      <c r="C85" s="14"/>
      <c r="F85" s="4"/>
      <c r="G85" s="4">
        <f>IF(G83="Y",ROUND(G73*$D$71/360*(G40-F40),0),ROUND(G73*$D$69/360*(G40-F40),0))</f>
        <v>68889</v>
      </c>
      <c r="H85" s="4">
        <f t="shared" ref="H85:BS85" si="240">IF(H83="Y",ROUND(H73*$D$71/360*(H40-G40),0),ROUND(H73*$D$69/360*(H40-G40),0))</f>
        <v>62329</v>
      </c>
      <c r="I85" s="4">
        <f t="shared" si="240"/>
        <v>69115</v>
      </c>
      <c r="J85" s="4">
        <f t="shared" si="240"/>
        <v>67001</v>
      </c>
      <c r="K85" s="4">
        <f t="shared" si="240"/>
        <v>69349</v>
      </c>
      <c r="L85" s="4">
        <f t="shared" si="240"/>
        <v>67228</v>
      </c>
      <c r="M85" s="4">
        <f t="shared" si="240"/>
        <v>69585</v>
      </c>
      <c r="N85" s="4">
        <f t="shared" si="240"/>
        <v>69704</v>
      </c>
      <c r="O85" s="4">
        <f t="shared" si="240"/>
        <v>67572</v>
      </c>
      <c r="P85" s="4">
        <f t="shared" si="240"/>
        <v>69941</v>
      </c>
      <c r="Q85" s="4">
        <f t="shared" si="240"/>
        <v>67801</v>
      </c>
      <c r="R85" s="4">
        <f t="shared" si="240"/>
        <v>70178</v>
      </c>
      <c r="S85" s="4">
        <f t="shared" si="240"/>
        <v>70299</v>
      </c>
      <c r="T85" s="4">
        <f t="shared" si="240"/>
        <v>63605</v>
      </c>
      <c r="U85" s="4">
        <f t="shared" si="240"/>
        <v>70529</v>
      </c>
      <c r="V85" s="4">
        <f t="shared" si="240"/>
        <v>85465</v>
      </c>
      <c r="W85" s="4">
        <f t="shared" si="240"/>
        <v>88314</v>
      </c>
      <c r="X85" s="4">
        <f t="shared" si="240"/>
        <v>85465</v>
      </c>
      <c r="Y85" s="4">
        <f t="shared" si="240"/>
        <v>88314</v>
      </c>
      <c r="Z85" s="4">
        <f t="shared" si="240"/>
        <v>88314</v>
      </c>
      <c r="AA85" s="4">
        <f t="shared" si="240"/>
        <v>85465</v>
      </c>
      <c r="AB85" s="4">
        <f t="shared" si="240"/>
        <v>88314</v>
      </c>
      <c r="AC85" s="4">
        <f t="shared" si="240"/>
        <v>85465</v>
      </c>
      <c r="AD85" s="4">
        <f t="shared" si="240"/>
        <v>88314</v>
      </c>
      <c r="AE85" s="4">
        <f t="shared" si="240"/>
        <v>88314</v>
      </c>
      <c r="AF85" s="4">
        <f t="shared" si="240"/>
        <v>79767</v>
      </c>
      <c r="AG85" s="4">
        <f t="shared" si="240"/>
        <v>88314</v>
      </c>
      <c r="AH85" s="4">
        <f t="shared" si="240"/>
        <v>85465</v>
      </c>
      <c r="AI85" s="4">
        <f t="shared" si="240"/>
        <v>88314</v>
      </c>
      <c r="AJ85" s="4">
        <f t="shared" si="240"/>
        <v>85465</v>
      </c>
      <c r="AK85" s="4">
        <f t="shared" si="240"/>
        <v>88314</v>
      </c>
      <c r="AL85" s="4">
        <f t="shared" si="240"/>
        <v>88314</v>
      </c>
      <c r="AM85" s="4">
        <f t="shared" si="240"/>
        <v>85465</v>
      </c>
      <c r="AN85" s="4">
        <f t="shared" si="240"/>
        <v>88314</v>
      </c>
      <c r="AO85" s="4">
        <f t="shared" si="240"/>
        <v>85465</v>
      </c>
      <c r="AP85" s="4">
        <f t="shared" si="240"/>
        <v>88314</v>
      </c>
      <c r="AQ85" s="4">
        <f t="shared" si="240"/>
        <v>88314</v>
      </c>
      <c r="AR85" s="4">
        <f t="shared" si="240"/>
        <v>82616</v>
      </c>
      <c r="AS85" s="4">
        <f t="shared" si="240"/>
        <v>88314</v>
      </c>
      <c r="AT85" s="4">
        <f t="shared" si="240"/>
        <v>85465</v>
      </c>
      <c r="AU85" s="4">
        <f t="shared" si="240"/>
        <v>88314</v>
      </c>
      <c r="AV85" s="4">
        <f t="shared" si="240"/>
        <v>85465</v>
      </c>
      <c r="AW85" s="4">
        <f t="shared" si="240"/>
        <v>88314</v>
      </c>
      <c r="AX85" s="4">
        <f t="shared" si="240"/>
        <v>88314</v>
      </c>
      <c r="AY85" s="4">
        <f t="shared" si="240"/>
        <v>85465</v>
      </c>
      <c r="AZ85" s="4">
        <f t="shared" si="240"/>
        <v>88314</v>
      </c>
      <c r="BA85" s="4">
        <f t="shared" si="240"/>
        <v>85465</v>
      </c>
      <c r="BB85" s="4">
        <f t="shared" si="240"/>
        <v>88314</v>
      </c>
      <c r="BC85" s="4">
        <f t="shared" si="240"/>
        <v>88314</v>
      </c>
      <c r="BD85" s="4">
        <f t="shared" si="240"/>
        <v>79767</v>
      </c>
      <c r="BE85" s="4">
        <f t="shared" si="240"/>
        <v>88314</v>
      </c>
      <c r="BF85" s="4">
        <f t="shared" si="240"/>
        <v>85465</v>
      </c>
      <c r="BG85" s="4">
        <f t="shared" si="240"/>
        <v>88314</v>
      </c>
      <c r="BH85" s="4">
        <f t="shared" si="240"/>
        <v>85465</v>
      </c>
      <c r="BI85" s="4">
        <f t="shared" si="240"/>
        <v>88314</v>
      </c>
      <c r="BJ85" s="4">
        <f t="shared" si="240"/>
        <v>88314</v>
      </c>
      <c r="BK85" s="4">
        <f t="shared" si="240"/>
        <v>85465</v>
      </c>
      <c r="BL85" s="4">
        <f t="shared" si="240"/>
        <v>88314</v>
      </c>
      <c r="BM85" s="4">
        <f t="shared" si="240"/>
        <v>85465</v>
      </c>
      <c r="BN85" s="4">
        <f t="shared" si="240"/>
        <v>88314</v>
      </c>
      <c r="BO85" s="4">
        <f t="shared" si="240"/>
        <v>88314</v>
      </c>
      <c r="BP85" s="4">
        <f t="shared" si="240"/>
        <v>79767</v>
      </c>
      <c r="BQ85" s="4">
        <f t="shared" si="240"/>
        <v>88314</v>
      </c>
      <c r="BR85" s="4">
        <f t="shared" si="240"/>
        <v>85465</v>
      </c>
      <c r="BS85" s="4">
        <f t="shared" si="240"/>
        <v>88314</v>
      </c>
      <c r="BT85" s="4">
        <f t="shared" ref="BT85:BZ85" si="241">IF(BT83="Y",ROUND(BT73*$D$71/360*(BT40-BS40),0),ROUND(BT73*$D$69/360*(BT40-BS40),0))</f>
        <v>85465</v>
      </c>
      <c r="BU85" s="4">
        <f t="shared" si="241"/>
        <v>88314</v>
      </c>
      <c r="BV85" s="4">
        <f t="shared" si="241"/>
        <v>88314</v>
      </c>
      <c r="BW85" s="4">
        <f t="shared" si="241"/>
        <v>85465</v>
      </c>
      <c r="BX85" s="4">
        <f t="shared" si="241"/>
        <v>88314</v>
      </c>
      <c r="BY85" s="4">
        <f t="shared" si="241"/>
        <v>85465</v>
      </c>
      <c r="BZ85" s="4">
        <f t="shared" si="241"/>
        <v>88314</v>
      </c>
      <c r="CO85" s="5">
        <f ca="1">SUM(OFFSET($G85,,(COLUMNS($G85:G85)-1)*3,,3))</f>
        <v>200333</v>
      </c>
      <c r="CP85" s="5">
        <f ca="1">SUM(OFFSET($G85,,(COLUMNS($G85:H85)-1)*3,,3))</f>
        <v>203578</v>
      </c>
      <c r="CQ85" s="5">
        <f ca="1">SUM(OFFSET($G85,,(COLUMNS($G85:I85)-1)*3,,3))</f>
        <v>206861</v>
      </c>
      <c r="CR85" s="5">
        <f ca="1">SUM(OFFSET($G85,,(COLUMNS($G85:J85)-1)*3,,3))</f>
        <v>207920</v>
      </c>
      <c r="CS85" s="5">
        <f ca="1">SUM(OFFSET($G85,,(COLUMNS($G85:K85)-1)*3,,3))</f>
        <v>204433</v>
      </c>
      <c r="CT85" s="5">
        <f ca="1">SUM(OFFSET($G85,,(COLUMNS($G85:L85)-1)*3,,3))</f>
        <v>259244</v>
      </c>
      <c r="CU85" s="5">
        <f ca="1">SUM(OFFSET($G85,,(COLUMNS($G85:M85)-1)*3,,3))</f>
        <v>262093</v>
      </c>
      <c r="CV85" s="5">
        <f ca="1">SUM(OFFSET($G85,,(COLUMNS($G85:N85)-1)*3,,3))</f>
        <v>262093</v>
      </c>
      <c r="CW85" s="5">
        <f ca="1">SUM(OFFSET($G85,,(COLUMNS($G85:O85)-1)*3,,3))</f>
        <v>256395</v>
      </c>
      <c r="CX85" s="5">
        <f ca="1">SUM(OFFSET($G85,,(COLUMNS($G85:P85)-1)*3,,3))</f>
        <v>259244</v>
      </c>
      <c r="CY85" s="5">
        <f ca="1">SUM(OFFSET($G85,,(COLUMNS($G85:Q85)-1)*3,,3))</f>
        <v>262093</v>
      </c>
      <c r="CZ85" s="5">
        <f ca="1">SUM(OFFSET($G85,,(COLUMNS($G85:R85)-1)*3,,3))</f>
        <v>262093</v>
      </c>
      <c r="DB85" s="5">
        <f ca="1">SUM(OFFSET($G85,,(COLUMNS($G85:G85)-1)*12,,12))</f>
        <v>818692</v>
      </c>
      <c r="DC85" s="5">
        <f ca="1">SUM(OFFSET($G85,,(COLUMNS($G85:H85)-1)*12,,12))</f>
        <v>987863</v>
      </c>
      <c r="DD85" s="5">
        <f ca="1">SUM(OFFSET($G85,,(COLUMNS($G85:I85)-1)*12,,12))</f>
        <v>1039825</v>
      </c>
    </row>
    <row r="86" spans="1:108" x14ac:dyDescent="0.25">
      <c r="B86" s="31" t="s">
        <v>1</v>
      </c>
      <c r="C86" s="14"/>
      <c r="F86" s="4"/>
      <c r="G86" s="4">
        <f t="shared" ref="G86:AL86" si="242">IF(MOD(G7,3),0,SUM(E85:G85))</f>
        <v>0</v>
      </c>
      <c r="H86" s="4">
        <f t="shared" si="242"/>
        <v>0</v>
      </c>
      <c r="I86" s="4">
        <f t="shared" si="242"/>
        <v>200333</v>
      </c>
      <c r="J86" s="4">
        <f t="shared" si="242"/>
        <v>0</v>
      </c>
      <c r="K86" s="4">
        <f t="shared" si="242"/>
        <v>0</v>
      </c>
      <c r="L86" s="4">
        <f t="shared" si="242"/>
        <v>203578</v>
      </c>
      <c r="M86" s="4">
        <f t="shared" si="242"/>
        <v>0</v>
      </c>
      <c r="N86" s="4">
        <f t="shared" si="242"/>
        <v>0</v>
      </c>
      <c r="O86" s="4">
        <f t="shared" si="242"/>
        <v>206861</v>
      </c>
      <c r="P86" s="4">
        <f t="shared" si="242"/>
        <v>0</v>
      </c>
      <c r="Q86" s="4">
        <f t="shared" si="242"/>
        <v>0</v>
      </c>
      <c r="R86" s="4">
        <f t="shared" si="242"/>
        <v>207920</v>
      </c>
      <c r="S86" s="4">
        <f t="shared" si="242"/>
        <v>0</v>
      </c>
      <c r="T86" s="4">
        <f t="shared" si="242"/>
        <v>0</v>
      </c>
      <c r="U86" s="4">
        <f t="shared" si="242"/>
        <v>204433</v>
      </c>
      <c r="V86" s="4">
        <f t="shared" si="242"/>
        <v>0</v>
      </c>
      <c r="W86" s="4">
        <f t="shared" si="242"/>
        <v>0</v>
      </c>
      <c r="X86" s="4">
        <f t="shared" si="242"/>
        <v>259244</v>
      </c>
      <c r="Y86" s="4">
        <f t="shared" si="242"/>
        <v>0</v>
      </c>
      <c r="Z86" s="4">
        <f t="shared" si="242"/>
        <v>0</v>
      </c>
      <c r="AA86" s="4">
        <f t="shared" si="242"/>
        <v>262093</v>
      </c>
      <c r="AB86" s="4">
        <f t="shared" si="242"/>
        <v>0</v>
      </c>
      <c r="AC86" s="4">
        <f t="shared" si="242"/>
        <v>0</v>
      </c>
      <c r="AD86" s="4">
        <f t="shared" si="242"/>
        <v>262093</v>
      </c>
      <c r="AE86" s="4">
        <f t="shared" si="242"/>
        <v>0</v>
      </c>
      <c r="AF86" s="4">
        <f t="shared" si="242"/>
        <v>0</v>
      </c>
      <c r="AG86" s="4">
        <f t="shared" si="242"/>
        <v>256395</v>
      </c>
      <c r="AH86" s="4">
        <f t="shared" si="242"/>
        <v>0</v>
      </c>
      <c r="AI86" s="4">
        <f t="shared" si="242"/>
        <v>0</v>
      </c>
      <c r="AJ86" s="4">
        <f t="shared" si="242"/>
        <v>259244</v>
      </c>
      <c r="AK86" s="4">
        <f t="shared" si="242"/>
        <v>0</v>
      </c>
      <c r="AL86" s="4">
        <f t="shared" si="242"/>
        <v>0</v>
      </c>
      <c r="AM86" s="4">
        <f t="shared" ref="AM86:BR86" si="243">IF(MOD(AM7,3),0,SUM(AK85:AM85))</f>
        <v>262093</v>
      </c>
      <c r="AN86" s="4">
        <f t="shared" si="243"/>
        <v>0</v>
      </c>
      <c r="AO86" s="4">
        <f t="shared" si="243"/>
        <v>0</v>
      </c>
      <c r="AP86" s="4">
        <f t="shared" si="243"/>
        <v>262093</v>
      </c>
      <c r="AQ86" s="4">
        <f t="shared" si="243"/>
        <v>0</v>
      </c>
      <c r="AR86" s="4">
        <f t="shared" si="243"/>
        <v>0</v>
      </c>
      <c r="AS86" s="4">
        <f t="shared" si="243"/>
        <v>259244</v>
      </c>
      <c r="AT86" s="4">
        <f t="shared" si="243"/>
        <v>0</v>
      </c>
      <c r="AU86" s="4">
        <f t="shared" si="243"/>
        <v>0</v>
      </c>
      <c r="AV86" s="4">
        <f t="shared" si="243"/>
        <v>259244</v>
      </c>
      <c r="AW86" s="4">
        <f t="shared" si="243"/>
        <v>0</v>
      </c>
      <c r="AX86" s="4">
        <f t="shared" si="243"/>
        <v>0</v>
      </c>
      <c r="AY86" s="4">
        <f t="shared" si="243"/>
        <v>262093</v>
      </c>
      <c r="AZ86" s="4">
        <f t="shared" si="243"/>
        <v>0</v>
      </c>
      <c r="BA86" s="4">
        <f t="shared" si="243"/>
        <v>0</v>
      </c>
      <c r="BB86" s="4">
        <f t="shared" si="243"/>
        <v>262093</v>
      </c>
      <c r="BC86" s="4">
        <f t="shared" si="243"/>
        <v>0</v>
      </c>
      <c r="BD86" s="4">
        <f t="shared" si="243"/>
        <v>0</v>
      </c>
      <c r="BE86" s="4">
        <f t="shared" si="243"/>
        <v>256395</v>
      </c>
      <c r="BF86" s="4">
        <f t="shared" si="243"/>
        <v>0</v>
      </c>
      <c r="BG86" s="4">
        <f t="shared" si="243"/>
        <v>0</v>
      </c>
      <c r="BH86" s="4">
        <f t="shared" si="243"/>
        <v>259244</v>
      </c>
      <c r="BI86" s="4">
        <f t="shared" si="243"/>
        <v>0</v>
      </c>
      <c r="BJ86" s="4">
        <f t="shared" si="243"/>
        <v>0</v>
      </c>
      <c r="BK86" s="4">
        <f t="shared" si="243"/>
        <v>262093</v>
      </c>
      <c r="BL86" s="4">
        <f t="shared" si="243"/>
        <v>0</v>
      </c>
      <c r="BM86" s="4">
        <f t="shared" si="243"/>
        <v>0</v>
      </c>
      <c r="BN86" s="4">
        <f t="shared" si="243"/>
        <v>262093</v>
      </c>
      <c r="BO86" s="4">
        <f t="shared" si="243"/>
        <v>0</v>
      </c>
      <c r="BP86" s="4">
        <f t="shared" si="243"/>
        <v>0</v>
      </c>
      <c r="BQ86" s="4">
        <f t="shared" si="243"/>
        <v>256395</v>
      </c>
      <c r="BR86" s="4">
        <f t="shared" si="243"/>
        <v>0</v>
      </c>
      <c r="BS86" s="4">
        <f t="shared" ref="BS86:BZ86" si="244">IF(MOD(BS7,3),0,SUM(BQ85:BS85))</f>
        <v>0</v>
      </c>
      <c r="BT86" s="4">
        <f t="shared" si="244"/>
        <v>259244</v>
      </c>
      <c r="BU86" s="4">
        <f t="shared" si="244"/>
        <v>0</v>
      </c>
      <c r="BV86" s="4">
        <f t="shared" si="244"/>
        <v>0</v>
      </c>
      <c r="BW86" s="4">
        <f t="shared" si="244"/>
        <v>262093</v>
      </c>
      <c r="BX86" s="4">
        <f t="shared" si="244"/>
        <v>0</v>
      </c>
      <c r="BY86" s="4">
        <f t="shared" si="244"/>
        <v>0</v>
      </c>
      <c r="BZ86" s="4">
        <f t="shared" si="244"/>
        <v>262093</v>
      </c>
      <c r="CO86" s="4">
        <f t="shared" ref="CO86:CZ86" si="245">INDEX($F86:$BZ86,MATCH(CO$6,$F$6:$BZ$6,0))</f>
        <v>200333</v>
      </c>
      <c r="CP86" s="4">
        <f t="shared" si="245"/>
        <v>203578</v>
      </c>
      <c r="CQ86" s="4">
        <f t="shared" si="245"/>
        <v>206861</v>
      </c>
      <c r="CR86" s="4">
        <f t="shared" si="245"/>
        <v>207920</v>
      </c>
      <c r="CS86" s="4">
        <f t="shared" si="245"/>
        <v>204433</v>
      </c>
      <c r="CT86" s="4">
        <f t="shared" si="245"/>
        <v>259244</v>
      </c>
      <c r="CU86" s="4">
        <f t="shared" si="245"/>
        <v>262093</v>
      </c>
      <c r="CV86" s="4">
        <f t="shared" si="245"/>
        <v>262093</v>
      </c>
      <c r="CW86" s="4">
        <f t="shared" si="245"/>
        <v>256395</v>
      </c>
      <c r="CX86" s="4">
        <f t="shared" si="245"/>
        <v>259244</v>
      </c>
      <c r="CY86" s="4">
        <f t="shared" si="245"/>
        <v>262093</v>
      </c>
      <c r="CZ86" s="4">
        <f t="shared" si="245"/>
        <v>262093</v>
      </c>
      <c r="DB86" s="5">
        <f ca="1">SUM(OFFSET($G86,,(COLUMNS($G86:G86)-1)*12,,12))</f>
        <v>818692</v>
      </c>
      <c r="DC86" s="5">
        <f ca="1">SUM(OFFSET($G86,,(COLUMNS($G86:H86)-1)*12,,12))</f>
        <v>987863</v>
      </c>
      <c r="DD86" s="5">
        <f ca="1">SUM(OFFSET($G86,,(COLUMNS($G86:I86)-1)*12,,12))</f>
        <v>1039825</v>
      </c>
    </row>
    <row r="87" spans="1:108" x14ac:dyDescent="0.25">
      <c r="B87" s="31"/>
      <c r="C87" s="1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O87" s="4"/>
      <c r="CP87" s="4"/>
      <c r="CQ87" s="4"/>
      <c r="CR87" s="4"/>
      <c r="CS87" s="4"/>
      <c r="CT87" s="4"/>
      <c r="CU87" s="4"/>
      <c r="CV87" s="4"/>
    </row>
    <row r="88" spans="1:108" x14ac:dyDescent="0.25">
      <c r="B88" s="28" t="s">
        <v>30</v>
      </c>
      <c r="C88" s="28"/>
      <c r="D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B88" s="29"/>
      <c r="DC88" s="29"/>
      <c r="DD88" s="29"/>
    </row>
    <row r="89" spans="1:108" ht="5.0999999999999996" customHeight="1" x14ac:dyDescent="0.25">
      <c r="B89" s="31"/>
      <c r="C89" s="1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B89" s="4"/>
      <c r="DC89" s="4"/>
      <c r="DD89" s="4"/>
    </row>
    <row r="90" spans="1:108" ht="15" customHeight="1" x14ac:dyDescent="0.25">
      <c r="B90" s="32" t="s">
        <v>28</v>
      </c>
      <c r="C90" s="14"/>
      <c r="F90" s="20">
        <f>F56+F76</f>
        <v>0</v>
      </c>
      <c r="G90" s="20">
        <f t="shared" ref="G90:AL90" si="246">G56+G76</f>
        <v>0</v>
      </c>
      <c r="H90" s="20">
        <f t="shared" si="246"/>
        <v>0</v>
      </c>
      <c r="I90" s="20">
        <f t="shared" si="246"/>
        <v>500000</v>
      </c>
      <c r="J90" s="20">
        <f t="shared" si="246"/>
        <v>0</v>
      </c>
      <c r="K90" s="20">
        <f t="shared" si="246"/>
        <v>0</v>
      </c>
      <c r="L90" s="20">
        <f t="shared" si="246"/>
        <v>500000</v>
      </c>
      <c r="M90" s="20">
        <f t="shared" si="246"/>
        <v>0</v>
      </c>
      <c r="N90" s="20">
        <f t="shared" si="246"/>
        <v>0</v>
      </c>
      <c r="O90" s="20">
        <f t="shared" si="246"/>
        <v>500000</v>
      </c>
      <c r="P90" s="20">
        <f t="shared" si="246"/>
        <v>0</v>
      </c>
      <c r="Q90" s="20">
        <f t="shared" si="246"/>
        <v>0</v>
      </c>
      <c r="R90" s="20">
        <f t="shared" si="246"/>
        <v>500000</v>
      </c>
      <c r="S90" s="20">
        <f t="shared" si="246"/>
        <v>0</v>
      </c>
      <c r="T90" s="20">
        <f t="shared" si="246"/>
        <v>0</v>
      </c>
      <c r="U90" s="20">
        <f t="shared" si="246"/>
        <v>500000</v>
      </c>
      <c r="V90" s="20">
        <f t="shared" si="246"/>
        <v>0</v>
      </c>
      <c r="W90" s="20">
        <f t="shared" si="246"/>
        <v>0</v>
      </c>
      <c r="X90" s="20">
        <f t="shared" si="246"/>
        <v>500000</v>
      </c>
      <c r="Y90" s="20">
        <f t="shared" si="246"/>
        <v>0</v>
      </c>
      <c r="Z90" s="20">
        <f t="shared" si="246"/>
        <v>0</v>
      </c>
      <c r="AA90" s="20">
        <f t="shared" si="246"/>
        <v>500000</v>
      </c>
      <c r="AB90" s="20">
        <f t="shared" si="246"/>
        <v>0</v>
      </c>
      <c r="AC90" s="20">
        <f t="shared" si="246"/>
        <v>0</v>
      </c>
      <c r="AD90" s="20">
        <f t="shared" si="246"/>
        <v>500000</v>
      </c>
      <c r="AE90" s="20">
        <f t="shared" si="246"/>
        <v>0</v>
      </c>
      <c r="AF90" s="20">
        <f t="shared" si="246"/>
        <v>0</v>
      </c>
      <c r="AG90" s="20">
        <f t="shared" si="246"/>
        <v>500000</v>
      </c>
      <c r="AH90" s="20">
        <f t="shared" si="246"/>
        <v>0</v>
      </c>
      <c r="AI90" s="20">
        <f t="shared" si="246"/>
        <v>0</v>
      </c>
      <c r="AJ90" s="20">
        <f t="shared" si="246"/>
        <v>500000</v>
      </c>
      <c r="AK90" s="20">
        <f t="shared" si="246"/>
        <v>0</v>
      </c>
      <c r="AL90" s="20">
        <f t="shared" si="246"/>
        <v>0</v>
      </c>
      <c r="AM90" s="20">
        <f t="shared" ref="AM90:AO90" si="247">AM56+AM76</f>
        <v>500000</v>
      </c>
      <c r="AN90" s="20">
        <f t="shared" si="247"/>
        <v>0</v>
      </c>
      <c r="AO90" s="20">
        <f t="shared" si="247"/>
        <v>0</v>
      </c>
      <c r="AP90" s="20">
        <f t="shared" ref="AP90:BL90" si="248">AP56+AP76</f>
        <v>500000</v>
      </c>
      <c r="AQ90" s="20">
        <f t="shared" si="248"/>
        <v>0</v>
      </c>
      <c r="AR90" s="20">
        <f t="shared" si="248"/>
        <v>0</v>
      </c>
      <c r="AS90" s="20">
        <f t="shared" si="248"/>
        <v>500000</v>
      </c>
      <c r="AT90" s="20">
        <f t="shared" si="248"/>
        <v>0</v>
      </c>
      <c r="AU90" s="20">
        <f t="shared" si="248"/>
        <v>0</v>
      </c>
      <c r="AV90" s="20">
        <f t="shared" si="248"/>
        <v>500000</v>
      </c>
      <c r="AW90" s="20">
        <f t="shared" si="248"/>
        <v>0</v>
      </c>
      <c r="AX90" s="20">
        <f t="shared" si="248"/>
        <v>0</v>
      </c>
      <c r="AY90" s="20">
        <f t="shared" si="248"/>
        <v>500000</v>
      </c>
      <c r="AZ90" s="20">
        <f t="shared" si="248"/>
        <v>0</v>
      </c>
      <c r="BA90" s="20">
        <f t="shared" si="248"/>
        <v>0</v>
      </c>
      <c r="BB90" s="20">
        <f t="shared" si="248"/>
        <v>500000</v>
      </c>
      <c r="BC90" s="20">
        <f t="shared" si="248"/>
        <v>0</v>
      </c>
      <c r="BD90" s="20">
        <f t="shared" si="248"/>
        <v>0</v>
      </c>
      <c r="BE90" s="20">
        <f t="shared" si="248"/>
        <v>500000</v>
      </c>
      <c r="BF90" s="20">
        <f t="shared" si="248"/>
        <v>0</v>
      </c>
      <c r="BG90" s="20">
        <f t="shared" si="248"/>
        <v>0</v>
      </c>
      <c r="BH90" s="20">
        <f t="shared" si="248"/>
        <v>500000</v>
      </c>
      <c r="BI90" s="20">
        <f t="shared" si="248"/>
        <v>0</v>
      </c>
      <c r="BJ90" s="20">
        <f t="shared" si="248"/>
        <v>0</v>
      </c>
      <c r="BK90" s="20">
        <f t="shared" si="248"/>
        <v>500000</v>
      </c>
      <c r="BL90" s="20">
        <f t="shared" si="248"/>
        <v>0</v>
      </c>
      <c r="BM90" s="20">
        <f t="shared" ref="BM90:BW90" si="249">BM56+BM76</f>
        <v>0</v>
      </c>
      <c r="BN90" s="20">
        <f t="shared" si="249"/>
        <v>500000</v>
      </c>
      <c r="BO90" s="20">
        <f t="shared" si="249"/>
        <v>0</v>
      </c>
      <c r="BP90" s="20">
        <f t="shared" si="249"/>
        <v>0</v>
      </c>
      <c r="BQ90" s="20">
        <f t="shared" si="249"/>
        <v>500000</v>
      </c>
      <c r="BR90" s="20">
        <f t="shared" si="249"/>
        <v>0</v>
      </c>
      <c r="BS90" s="20">
        <f t="shared" si="249"/>
        <v>0</v>
      </c>
      <c r="BT90" s="20">
        <f t="shared" si="249"/>
        <v>500000</v>
      </c>
      <c r="BU90" s="20">
        <f t="shared" si="249"/>
        <v>0</v>
      </c>
      <c r="BV90" s="20">
        <f t="shared" si="249"/>
        <v>0</v>
      </c>
      <c r="BW90" s="20">
        <f t="shared" si="249"/>
        <v>500000</v>
      </c>
      <c r="BX90" s="20">
        <f t="shared" ref="BX90:BZ90" si="250">BX56+BX76</f>
        <v>0</v>
      </c>
      <c r="BY90" s="20">
        <f t="shared" si="250"/>
        <v>0</v>
      </c>
      <c r="BZ90" s="20">
        <f t="shared" si="250"/>
        <v>500000</v>
      </c>
      <c r="CO90" s="20">
        <f t="shared" ref="CO90:DD90" si="251">INDEX($F90:$BZ90,MATCH(CO$6,$F$6:$BZ$6,0))</f>
        <v>500000</v>
      </c>
      <c r="CP90" s="20">
        <f t="shared" si="251"/>
        <v>500000</v>
      </c>
      <c r="CQ90" s="20">
        <f t="shared" si="251"/>
        <v>500000</v>
      </c>
      <c r="CR90" s="20">
        <f t="shared" si="251"/>
        <v>500000</v>
      </c>
      <c r="CS90" s="20">
        <f t="shared" si="251"/>
        <v>500000</v>
      </c>
      <c r="CT90" s="20">
        <f t="shared" si="251"/>
        <v>500000</v>
      </c>
      <c r="CU90" s="20">
        <f t="shared" si="251"/>
        <v>500000</v>
      </c>
      <c r="CV90" s="20">
        <f t="shared" si="251"/>
        <v>500000</v>
      </c>
      <c r="CW90" s="20">
        <f t="shared" si="251"/>
        <v>500000</v>
      </c>
      <c r="CX90" s="20">
        <f t="shared" si="251"/>
        <v>500000</v>
      </c>
      <c r="CY90" s="20">
        <f t="shared" si="251"/>
        <v>500000</v>
      </c>
      <c r="CZ90" s="20">
        <f t="shared" si="251"/>
        <v>500000</v>
      </c>
      <c r="DB90" s="20">
        <f t="shared" si="251"/>
        <v>500000</v>
      </c>
      <c r="DC90" s="20">
        <f t="shared" si="251"/>
        <v>500000</v>
      </c>
      <c r="DD90" s="20">
        <f t="shared" si="251"/>
        <v>500000</v>
      </c>
    </row>
    <row r="91" spans="1:108" ht="5.0999999999999996" customHeight="1" x14ac:dyDescent="0.25">
      <c r="B91" s="31"/>
      <c r="C91" s="1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B91" s="4"/>
      <c r="DC91" s="4"/>
      <c r="DD91" s="4"/>
    </row>
    <row r="92" spans="1:108" x14ac:dyDescent="0.25">
      <c r="B92" s="32" t="s">
        <v>24</v>
      </c>
      <c r="C92" s="12"/>
      <c r="D92" s="12"/>
      <c r="E92" s="18"/>
      <c r="F92" s="20">
        <f>F63+F86</f>
        <v>0</v>
      </c>
      <c r="G92" s="20">
        <f t="shared" ref="G92:AL92" si="252">G63+G86</f>
        <v>0</v>
      </c>
      <c r="H92" s="20">
        <f t="shared" si="252"/>
        <v>0</v>
      </c>
      <c r="I92" s="20">
        <f t="shared" si="252"/>
        <v>400333</v>
      </c>
      <c r="J92" s="20">
        <f t="shared" si="252"/>
        <v>0</v>
      </c>
      <c r="K92" s="20">
        <f t="shared" si="252"/>
        <v>0</v>
      </c>
      <c r="L92" s="20">
        <f t="shared" si="252"/>
        <v>400745</v>
      </c>
      <c r="M92" s="20">
        <f t="shared" si="252"/>
        <v>0</v>
      </c>
      <c r="N92" s="20">
        <f t="shared" si="252"/>
        <v>0</v>
      </c>
      <c r="O92" s="20">
        <f t="shared" si="252"/>
        <v>401082</v>
      </c>
      <c r="P92" s="20">
        <f t="shared" si="252"/>
        <v>0</v>
      </c>
      <c r="Q92" s="20">
        <f t="shared" si="252"/>
        <v>0</v>
      </c>
      <c r="R92" s="20">
        <f t="shared" si="252"/>
        <v>397031</v>
      </c>
      <c r="S92" s="20">
        <f t="shared" si="252"/>
        <v>0</v>
      </c>
      <c r="T92" s="20">
        <f t="shared" si="252"/>
        <v>0</v>
      </c>
      <c r="U92" s="20">
        <f t="shared" si="252"/>
        <v>384433</v>
      </c>
      <c r="V92" s="20">
        <f t="shared" si="252"/>
        <v>0</v>
      </c>
      <c r="W92" s="20">
        <f t="shared" si="252"/>
        <v>0</v>
      </c>
      <c r="X92" s="20">
        <f t="shared" si="252"/>
        <v>431188</v>
      </c>
      <c r="Y92" s="20">
        <f t="shared" si="252"/>
        <v>0</v>
      </c>
      <c r="Z92" s="20">
        <f t="shared" si="252"/>
        <v>0</v>
      </c>
      <c r="AA92" s="20">
        <f t="shared" si="252"/>
        <v>420538</v>
      </c>
      <c r="AB92" s="20">
        <f t="shared" si="252"/>
        <v>0</v>
      </c>
      <c r="AC92" s="20">
        <f t="shared" si="252"/>
        <v>0</v>
      </c>
      <c r="AD92" s="20">
        <f t="shared" si="252"/>
        <v>415427</v>
      </c>
      <c r="AE92" s="20">
        <f t="shared" si="252"/>
        <v>0</v>
      </c>
      <c r="AF92" s="20">
        <f t="shared" si="252"/>
        <v>0</v>
      </c>
      <c r="AG92" s="20">
        <f t="shared" si="252"/>
        <v>401394</v>
      </c>
      <c r="AH92" s="20">
        <f t="shared" si="252"/>
        <v>0</v>
      </c>
      <c r="AI92" s="20">
        <f t="shared" si="252"/>
        <v>0</v>
      </c>
      <c r="AJ92" s="20">
        <f t="shared" si="252"/>
        <v>395800</v>
      </c>
      <c r="AK92" s="20">
        <f t="shared" si="252"/>
        <v>0</v>
      </c>
      <c r="AL92" s="20">
        <f t="shared" si="252"/>
        <v>0</v>
      </c>
      <c r="AM92" s="20">
        <f t="shared" ref="AM92:AO92" si="253">AM63+AM86</f>
        <v>384759</v>
      </c>
      <c r="AN92" s="20">
        <f t="shared" si="253"/>
        <v>0</v>
      </c>
      <c r="AO92" s="20">
        <f t="shared" si="253"/>
        <v>0</v>
      </c>
      <c r="AP92" s="20">
        <f t="shared" ref="AP92:BL92" si="254">AP63+AP86</f>
        <v>379648</v>
      </c>
      <c r="AQ92" s="20">
        <f t="shared" si="254"/>
        <v>0</v>
      </c>
      <c r="AR92" s="20">
        <f t="shared" si="254"/>
        <v>0</v>
      </c>
      <c r="AS92" s="20">
        <f t="shared" si="254"/>
        <v>370466</v>
      </c>
      <c r="AT92" s="20">
        <f t="shared" si="254"/>
        <v>0</v>
      </c>
      <c r="AU92" s="20">
        <f t="shared" si="254"/>
        <v>0</v>
      </c>
      <c r="AV92" s="20">
        <f t="shared" si="254"/>
        <v>360411</v>
      </c>
      <c r="AW92" s="20">
        <f t="shared" si="254"/>
        <v>0</v>
      </c>
      <c r="AX92" s="20">
        <f t="shared" si="254"/>
        <v>0</v>
      </c>
      <c r="AY92" s="20">
        <f t="shared" si="254"/>
        <v>348982</v>
      </c>
      <c r="AZ92" s="20">
        <f t="shared" si="254"/>
        <v>0</v>
      </c>
      <c r="BA92" s="20">
        <f t="shared" si="254"/>
        <v>0</v>
      </c>
      <c r="BB92" s="20">
        <f t="shared" si="254"/>
        <v>343872</v>
      </c>
      <c r="BC92" s="20">
        <f t="shared" si="254"/>
        <v>0</v>
      </c>
      <c r="BD92" s="20">
        <f t="shared" si="254"/>
        <v>0</v>
      </c>
      <c r="BE92" s="20">
        <f t="shared" si="254"/>
        <v>331394</v>
      </c>
      <c r="BF92" s="20">
        <f t="shared" si="254"/>
        <v>0</v>
      </c>
      <c r="BG92" s="20">
        <f t="shared" si="254"/>
        <v>0</v>
      </c>
      <c r="BH92" s="20">
        <f t="shared" si="254"/>
        <v>325021</v>
      </c>
      <c r="BI92" s="20">
        <f t="shared" si="254"/>
        <v>0</v>
      </c>
      <c r="BJ92" s="20">
        <f t="shared" si="254"/>
        <v>0</v>
      </c>
      <c r="BK92" s="20">
        <f t="shared" si="254"/>
        <v>313204</v>
      </c>
      <c r="BL92" s="20">
        <f t="shared" si="254"/>
        <v>0</v>
      </c>
      <c r="BM92" s="20">
        <f t="shared" ref="BM92:BW92" si="255">BM63+BM86</f>
        <v>0</v>
      </c>
      <c r="BN92" s="20">
        <f t="shared" si="255"/>
        <v>308093</v>
      </c>
      <c r="BO92" s="20">
        <f t="shared" si="255"/>
        <v>0</v>
      </c>
      <c r="BP92" s="20">
        <f t="shared" si="255"/>
        <v>0</v>
      </c>
      <c r="BQ92" s="20">
        <f t="shared" si="255"/>
        <v>296395</v>
      </c>
      <c r="BR92" s="20">
        <f t="shared" si="255"/>
        <v>0</v>
      </c>
      <c r="BS92" s="20">
        <f t="shared" si="255"/>
        <v>0</v>
      </c>
      <c r="BT92" s="20">
        <f t="shared" si="255"/>
        <v>289634</v>
      </c>
      <c r="BU92" s="20">
        <f t="shared" si="255"/>
        <v>0</v>
      </c>
      <c r="BV92" s="20">
        <f t="shared" si="255"/>
        <v>0</v>
      </c>
      <c r="BW92" s="20">
        <f t="shared" si="255"/>
        <v>277427</v>
      </c>
      <c r="BX92" s="20">
        <f t="shared" ref="BX92:BZ92" si="256">BX63+BX86</f>
        <v>0</v>
      </c>
      <c r="BY92" s="20">
        <f t="shared" si="256"/>
        <v>0</v>
      </c>
      <c r="BZ92" s="20">
        <f t="shared" si="256"/>
        <v>272314</v>
      </c>
      <c r="CO92" s="20">
        <f t="shared" ref="CO92:DD92" si="257">INDEX($F92:$BZ92,MATCH(CO$6,$F$6:$BZ$6,0))</f>
        <v>400333</v>
      </c>
      <c r="CP92" s="20">
        <f t="shared" si="257"/>
        <v>400745</v>
      </c>
      <c r="CQ92" s="20">
        <f t="shared" si="257"/>
        <v>401082</v>
      </c>
      <c r="CR92" s="20">
        <f t="shared" si="257"/>
        <v>397031</v>
      </c>
      <c r="CS92" s="20">
        <f t="shared" si="257"/>
        <v>384433</v>
      </c>
      <c r="CT92" s="20">
        <f t="shared" si="257"/>
        <v>431188</v>
      </c>
      <c r="CU92" s="20">
        <f t="shared" si="257"/>
        <v>420538</v>
      </c>
      <c r="CV92" s="20">
        <f t="shared" si="257"/>
        <v>415427</v>
      </c>
      <c r="CW92" s="20">
        <f t="shared" si="257"/>
        <v>401394</v>
      </c>
      <c r="CX92" s="20">
        <f t="shared" si="257"/>
        <v>395800</v>
      </c>
      <c r="CY92" s="20">
        <f t="shared" si="257"/>
        <v>384759</v>
      </c>
      <c r="CZ92" s="20">
        <f t="shared" si="257"/>
        <v>379648</v>
      </c>
      <c r="DB92" s="20">
        <f t="shared" si="257"/>
        <v>397031</v>
      </c>
      <c r="DC92" s="20">
        <f t="shared" si="257"/>
        <v>415427</v>
      </c>
      <c r="DD92" s="20">
        <f t="shared" si="257"/>
        <v>379648</v>
      </c>
    </row>
    <row r="93" spans="1:108" ht="5.0999999999999996" customHeight="1" x14ac:dyDescent="0.25"/>
    <row r="94" spans="1:108" s="12" customFormat="1" x14ac:dyDescent="0.25">
      <c r="A94" s="33"/>
      <c r="B94" s="12" t="s">
        <v>25</v>
      </c>
      <c r="E94" s="18"/>
      <c r="F94" s="20">
        <f>F59+F79</f>
        <v>30000000</v>
      </c>
      <c r="G94" s="20">
        <f t="shared" ref="G94:AL94" si="258">G59+G79</f>
        <v>30017222</v>
      </c>
      <c r="H94" s="20">
        <f t="shared" si="258"/>
        <v>30032804</v>
      </c>
      <c r="I94" s="20">
        <f t="shared" si="258"/>
        <v>29550083</v>
      </c>
      <c r="J94" s="20">
        <f t="shared" si="258"/>
        <v>29566833</v>
      </c>
      <c r="K94" s="20">
        <f t="shared" si="258"/>
        <v>29584170</v>
      </c>
      <c r="L94" s="20">
        <f t="shared" si="258"/>
        <v>29100977</v>
      </c>
      <c r="M94" s="20">
        <f t="shared" si="258"/>
        <v>29118373</v>
      </c>
      <c r="N94" s="20">
        <f t="shared" si="258"/>
        <v>29135799</v>
      </c>
      <c r="O94" s="20">
        <f t="shared" si="258"/>
        <v>28652692</v>
      </c>
      <c r="P94" s="20">
        <f t="shared" si="258"/>
        <v>28670177</v>
      </c>
      <c r="Q94" s="20">
        <f t="shared" si="258"/>
        <v>28687127</v>
      </c>
      <c r="R94" s="20">
        <f t="shared" si="258"/>
        <v>28204671</v>
      </c>
      <c r="S94" s="20">
        <f t="shared" si="258"/>
        <v>28222246</v>
      </c>
      <c r="T94" s="20">
        <f t="shared" si="258"/>
        <v>28238147</v>
      </c>
      <c r="U94" s="20">
        <f t="shared" si="258"/>
        <v>27755779</v>
      </c>
      <c r="V94" s="20">
        <f t="shared" si="258"/>
        <v>27755779</v>
      </c>
      <c r="W94" s="20">
        <f t="shared" si="258"/>
        <v>26255779</v>
      </c>
      <c r="X94" s="20">
        <f t="shared" si="258"/>
        <v>25755779</v>
      </c>
      <c r="Y94" s="20">
        <f t="shared" si="258"/>
        <v>25755779</v>
      </c>
      <c r="Z94" s="20">
        <f t="shared" si="258"/>
        <v>25755779</v>
      </c>
      <c r="AA94" s="20">
        <f t="shared" si="258"/>
        <v>25255779</v>
      </c>
      <c r="AB94" s="20">
        <f t="shared" si="258"/>
        <v>25255779</v>
      </c>
      <c r="AC94" s="20">
        <f t="shared" si="258"/>
        <v>25255779</v>
      </c>
      <c r="AD94" s="20">
        <f t="shared" si="258"/>
        <v>24755779</v>
      </c>
      <c r="AE94" s="20">
        <f t="shared" si="258"/>
        <v>24755779</v>
      </c>
      <c r="AF94" s="20">
        <f t="shared" si="258"/>
        <v>24755779</v>
      </c>
      <c r="AG94" s="20">
        <f t="shared" si="258"/>
        <v>24255779</v>
      </c>
      <c r="AH94" s="20">
        <f t="shared" si="258"/>
        <v>24255779</v>
      </c>
      <c r="AI94" s="20">
        <f t="shared" si="258"/>
        <v>22755779</v>
      </c>
      <c r="AJ94" s="20">
        <f t="shared" si="258"/>
        <v>22255779</v>
      </c>
      <c r="AK94" s="20">
        <f t="shared" si="258"/>
        <v>22255779</v>
      </c>
      <c r="AL94" s="20">
        <f t="shared" si="258"/>
        <v>22255779</v>
      </c>
      <c r="AM94" s="20">
        <f t="shared" ref="AM94:AO94" si="259">AM59+AM79</f>
        <v>21755779</v>
      </c>
      <c r="AN94" s="20">
        <f t="shared" si="259"/>
        <v>21755779</v>
      </c>
      <c r="AO94" s="20">
        <f t="shared" si="259"/>
        <v>21755779</v>
      </c>
      <c r="AP94" s="20">
        <f t="shared" ref="AP94:BL94" si="260">AP59+AP79</f>
        <v>21255779</v>
      </c>
      <c r="AQ94" s="20">
        <f t="shared" si="260"/>
        <v>21255779</v>
      </c>
      <c r="AR94" s="20">
        <f t="shared" si="260"/>
        <v>21255779</v>
      </c>
      <c r="AS94" s="20">
        <f t="shared" si="260"/>
        <v>20755779</v>
      </c>
      <c r="AT94" s="20">
        <f t="shared" si="260"/>
        <v>20755779</v>
      </c>
      <c r="AU94" s="20">
        <f t="shared" si="260"/>
        <v>19255779</v>
      </c>
      <c r="AV94" s="20">
        <f t="shared" si="260"/>
        <v>18755779</v>
      </c>
      <c r="AW94" s="20">
        <f t="shared" si="260"/>
        <v>18755779</v>
      </c>
      <c r="AX94" s="20">
        <f t="shared" si="260"/>
        <v>18755779</v>
      </c>
      <c r="AY94" s="20">
        <f t="shared" si="260"/>
        <v>18255779</v>
      </c>
      <c r="AZ94" s="20">
        <f t="shared" si="260"/>
        <v>18255779</v>
      </c>
      <c r="BA94" s="20">
        <f t="shared" si="260"/>
        <v>18255779</v>
      </c>
      <c r="BB94" s="20">
        <f t="shared" si="260"/>
        <v>17755779</v>
      </c>
      <c r="BC94" s="20">
        <f t="shared" si="260"/>
        <v>17755779</v>
      </c>
      <c r="BD94" s="20">
        <f t="shared" si="260"/>
        <v>17755779</v>
      </c>
      <c r="BE94" s="20">
        <f t="shared" si="260"/>
        <v>17255779</v>
      </c>
      <c r="BF94" s="20">
        <f t="shared" si="260"/>
        <v>17255779</v>
      </c>
      <c r="BG94" s="20">
        <f t="shared" si="260"/>
        <v>15755779</v>
      </c>
      <c r="BH94" s="20">
        <f t="shared" si="260"/>
        <v>15255779</v>
      </c>
      <c r="BI94" s="20">
        <f t="shared" si="260"/>
        <v>15255779</v>
      </c>
      <c r="BJ94" s="20">
        <f t="shared" si="260"/>
        <v>15255779</v>
      </c>
      <c r="BK94" s="20">
        <f t="shared" si="260"/>
        <v>14755779</v>
      </c>
      <c r="BL94" s="20">
        <f t="shared" si="260"/>
        <v>14755779</v>
      </c>
      <c r="BM94" s="20">
        <f t="shared" ref="BM94:BW94" si="261">BM59+BM79</f>
        <v>14755779</v>
      </c>
      <c r="BN94" s="20">
        <f t="shared" si="261"/>
        <v>14255779</v>
      </c>
      <c r="BO94" s="20">
        <f t="shared" si="261"/>
        <v>14255779</v>
      </c>
      <c r="BP94" s="20">
        <f t="shared" si="261"/>
        <v>14255779</v>
      </c>
      <c r="BQ94" s="20">
        <f t="shared" si="261"/>
        <v>13755779</v>
      </c>
      <c r="BR94" s="20">
        <f t="shared" si="261"/>
        <v>13755779</v>
      </c>
      <c r="BS94" s="20">
        <f t="shared" si="261"/>
        <v>12255779</v>
      </c>
      <c r="BT94" s="20">
        <f t="shared" si="261"/>
        <v>11755779</v>
      </c>
      <c r="BU94" s="20">
        <f t="shared" si="261"/>
        <v>11755779</v>
      </c>
      <c r="BV94" s="20">
        <f t="shared" si="261"/>
        <v>11755779</v>
      </c>
      <c r="BW94" s="20">
        <f t="shared" si="261"/>
        <v>11255779</v>
      </c>
      <c r="BX94" s="20">
        <f t="shared" ref="BX94:BZ94" si="262">BX59+BX79</f>
        <v>11255779</v>
      </c>
      <c r="BY94" s="20">
        <f t="shared" si="262"/>
        <v>11255779</v>
      </c>
      <c r="BZ94" s="20">
        <f t="shared" si="262"/>
        <v>10755779</v>
      </c>
      <c r="CN94" s="18"/>
      <c r="CO94" s="20">
        <f t="shared" ref="CO94:DD94" si="263">INDEX($F94:$BZ94,MATCH(CO$6,$F$6:$BZ$6,0))</f>
        <v>29550083</v>
      </c>
      <c r="CP94" s="20">
        <f t="shared" si="263"/>
        <v>29100977</v>
      </c>
      <c r="CQ94" s="20">
        <f t="shared" si="263"/>
        <v>28652692</v>
      </c>
      <c r="CR94" s="20">
        <f t="shared" si="263"/>
        <v>28204671</v>
      </c>
      <c r="CS94" s="20">
        <f t="shared" si="263"/>
        <v>27755779</v>
      </c>
      <c r="CT94" s="20">
        <f t="shared" si="263"/>
        <v>25755779</v>
      </c>
      <c r="CU94" s="20">
        <f t="shared" si="263"/>
        <v>25255779</v>
      </c>
      <c r="CV94" s="20">
        <f t="shared" si="263"/>
        <v>24755779</v>
      </c>
      <c r="CW94" s="20">
        <f t="shared" si="263"/>
        <v>24255779</v>
      </c>
      <c r="CX94" s="20">
        <f t="shared" si="263"/>
        <v>22255779</v>
      </c>
      <c r="CY94" s="20">
        <f t="shared" si="263"/>
        <v>21755779</v>
      </c>
      <c r="CZ94" s="20">
        <f t="shared" si="263"/>
        <v>21255779</v>
      </c>
      <c r="DB94" s="20">
        <f t="shared" si="263"/>
        <v>28204671</v>
      </c>
      <c r="DC94" s="20">
        <f t="shared" si="263"/>
        <v>24755779</v>
      </c>
      <c r="DD94" s="20">
        <f t="shared" si="263"/>
        <v>21255779</v>
      </c>
    </row>
    <row r="96" spans="1:108" x14ac:dyDescent="0.25">
      <c r="A96" s="2" t="s">
        <v>6</v>
      </c>
      <c r="B96" s="12" t="s">
        <v>29</v>
      </c>
    </row>
  </sheetData>
  <conditionalFormatting sqref="CO29:CZ29">
    <cfRule type="expression" dxfId="5" priority="6">
      <formula>CO29&gt;=CO30</formula>
    </cfRule>
  </conditionalFormatting>
  <conditionalFormatting sqref="DB29:DD29">
    <cfRule type="expression" dxfId="4" priority="5">
      <formula>DB29&gt;=DB30</formula>
    </cfRule>
  </conditionalFormatting>
  <conditionalFormatting sqref="CO33:CZ33">
    <cfRule type="expression" dxfId="3" priority="4">
      <formula>CO33&gt;=CO34</formula>
    </cfRule>
  </conditionalFormatting>
  <conditionalFormatting sqref="DB33:DD33">
    <cfRule type="expression" dxfId="2" priority="3">
      <formula>DB33&gt;=DB34</formula>
    </cfRule>
  </conditionalFormatting>
  <conditionalFormatting sqref="CO37:CZ37">
    <cfRule type="expression" dxfId="1" priority="2">
      <formula>CO37&lt;=CO38</formula>
    </cfRule>
  </conditionalFormatting>
  <conditionalFormatting sqref="DB37:DD37">
    <cfRule type="expression" dxfId="0" priority="1">
      <formula>DB37&lt;=DB38</formula>
    </cfRule>
  </conditionalFormatting>
  <pageMargins left="0.7" right="0.7" top="0.75" bottom="0.75" header="0.3" footer="0.3"/>
  <pageSetup scale="18" orientation="portrait" r:id="rId1"/>
  <ignoredErrors>
    <ignoredError sqref="F80:BZ80 CP55:CZ57 CP75:CZ77 DC55:DE68 DC74:DE77 DE73 DC70:DE72 DD69:DE69 G15:Q15 CP11:CZ15 DC11:DD1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zoomScale="125" zoomScaleNormal="125" workbookViewId="0"/>
  </sheetViews>
  <sheetFormatPr defaultRowHeight="15" x14ac:dyDescent="0.25"/>
  <cols>
    <col min="1" max="1" width="1.7109375" customWidth="1"/>
    <col min="2" max="4" width="13.28515625" customWidth="1"/>
    <col min="5" max="5" width="1.7109375" customWidth="1"/>
    <col min="6" max="6" width="13.28515625" customWidth="1"/>
  </cols>
  <sheetData>
    <row r="1" spans="1:6" ht="5.0999999999999996" customHeight="1" x14ac:dyDescent="0.25"/>
    <row r="2" spans="1:6" x14ac:dyDescent="0.25">
      <c r="B2" s="39" t="s">
        <v>34</v>
      </c>
      <c r="C2" s="40"/>
      <c r="D2" s="40"/>
      <c r="E2" s="40"/>
      <c r="F2" s="41"/>
    </row>
    <row r="3" spans="1:6" ht="5.0999999999999996" customHeight="1" x14ac:dyDescent="0.25"/>
    <row r="4" spans="1:6" ht="15" customHeight="1" x14ac:dyDescent="0.25">
      <c r="B4" s="42" t="s">
        <v>35</v>
      </c>
      <c r="C4" s="29"/>
      <c r="D4" s="29"/>
      <c r="E4" s="29"/>
      <c r="F4" s="29"/>
    </row>
    <row r="5" spans="1:6" ht="5.0999999999999996" customHeight="1" x14ac:dyDescent="0.25">
      <c r="A5" s="45"/>
      <c r="B5" s="45"/>
      <c r="C5" s="45"/>
      <c r="D5" s="45"/>
      <c r="E5" s="45"/>
      <c r="F5" s="45"/>
    </row>
    <row r="6" spans="1:6" x14ac:dyDescent="0.25">
      <c r="B6" s="43" t="s">
        <v>31</v>
      </c>
      <c r="C6" s="43" t="s">
        <v>32</v>
      </c>
      <c r="D6" s="43" t="s">
        <v>33</v>
      </c>
      <c r="F6" s="44" t="s">
        <v>42</v>
      </c>
    </row>
    <row r="7" spans="1:6" ht="5.0999999999999996" customHeight="1" x14ac:dyDescent="0.25">
      <c r="B7" s="33"/>
      <c r="C7" s="33"/>
      <c r="D7" s="33"/>
      <c r="F7" s="34"/>
    </row>
    <row r="8" spans="1:6" x14ac:dyDescent="0.25">
      <c r="B8" s="2">
        <f>MOD(C8,D8)</f>
        <v>1</v>
      </c>
      <c r="C8" s="38">
        <v>1</v>
      </c>
      <c r="D8" s="38">
        <v>3</v>
      </c>
      <c r="F8" s="35" t="b">
        <f t="shared" ref="F8:F19" si="0">OR(B8)</f>
        <v>1</v>
      </c>
    </row>
    <row r="9" spans="1:6" x14ac:dyDescent="0.25">
      <c r="B9" s="2">
        <f t="shared" ref="B9:B19" si="1">MOD(C9,D9)</f>
        <v>2</v>
      </c>
      <c r="C9" s="38">
        <f>+C8+1</f>
        <v>2</v>
      </c>
      <c r="D9" s="38">
        <v>3</v>
      </c>
      <c r="F9" s="35" t="b">
        <f t="shared" si="0"/>
        <v>1</v>
      </c>
    </row>
    <row r="10" spans="1:6" x14ac:dyDescent="0.25">
      <c r="B10" s="69">
        <f t="shared" si="1"/>
        <v>0</v>
      </c>
      <c r="C10" s="70">
        <f t="shared" ref="C10:C19" si="2">+C9+1</f>
        <v>3</v>
      </c>
      <c r="D10" s="71">
        <v>3</v>
      </c>
      <c r="F10" s="34" t="b">
        <f t="shared" si="0"/>
        <v>0</v>
      </c>
    </row>
    <row r="11" spans="1:6" x14ac:dyDescent="0.25">
      <c r="B11" s="2">
        <f t="shared" si="1"/>
        <v>1</v>
      </c>
      <c r="C11" s="38">
        <f t="shared" si="2"/>
        <v>4</v>
      </c>
      <c r="D11" s="38">
        <v>3</v>
      </c>
      <c r="F11" s="35" t="b">
        <f t="shared" si="0"/>
        <v>1</v>
      </c>
    </row>
    <row r="12" spans="1:6" x14ac:dyDescent="0.25">
      <c r="B12" s="2">
        <f t="shared" si="1"/>
        <v>2</v>
      </c>
      <c r="C12" s="38">
        <f t="shared" si="2"/>
        <v>5</v>
      </c>
      <c r="D12" s="38">
        <v>3</v>
      </c>
      <c r="F12" s="35" t="b">
        <f t="shared" si="0"/>
        <v>1</v>
      </c>
    </row>
    <row r="13" spans="1:6" x14ac:dyDescent="0.25">
      <c r="B13" s="69">
        <f t="shared" si="1"/>
        <v>0</v>
      </c>
      <c r="C13" s="70">
        <f t="shared" si="2"/>
        <v>6</v>
      </c>
      <c r="D13" s="71">
        <v>3</v>
      </c>
      <c r="F13" s="34" t="b">
        <f t="shared" si="0"/>
        <v>0</v>
      </c>
    </row>
    <row r="14" spans="1:6" x14ac:dyDescent="0.25">
      <c r="B14" s="2">
        <f t="shared" si="1"/>
        <v>1</v>
      </c>
      <c r="C14" s="38">
        <f t="shared" si="2"/>
        <v>7</v>
      </c>
      <c r="D14" s="38">
        <v>3</v>
      </c>
      <c r="F14" s="35" t="b">
        <f t="shared" si="0"/>
        <v>1</v>
      </c>
    </row>
    <row r="15" spans="1:6" x14ac:dyDescent="0.25">
      <c r="B15" s="2">
        <f t="shared" si="1"/>
        <v>2</v>
      </c>
      <c r="C15" s="38">
        <f t="shared" si="2"/>
        <v>8</v>
      </c>
      <c r="D15" s="38">
        <v>3</v>
      </c>
      <c r="F15" s="35" t="b">
        <f t="shared" si="0"/>
        <v>1</v>
      </c>
    </row>
    <row r="16" spans="1:6" x14ac:dyDescent="0.25">
      <c r="B16" s="69">
        <f t="shared" si="1"/>
        <v>0</v>
      </c>
      <c r="C16" s="70">
        <f t="shared" si="2"/>
        <v>9</v>
      </c>
      <c r="D16" s="71">
        <v>3</v>
      </c>
      <c r="F16" s="34" t="b">
        <f t="shared" si="0"/>
        <v>0</v>
      </c>
    </row>
    <row r="17" spans="2:6" x14ac:dyDescent="0.25">
      <c r="B17" s="2">
        <f t="shared" si="1"/>
        <v>1</v>
      </c>
      <c r="C17" s="38">
        <f t="shared" si="2"/>
        <v>10</v>
      </c>
      <c r="D17" s="38">
        <v>3</v>
      </c>
      <c r="F17" s="35" t="b">
        <f t="shared" si="0"/>
        <v>1</v>
      </c>
    </row>
    <row r="18" spans="2:6" x14ac:dyDescent="0.25">
      <c r="B18" s="2">
        <f t="shared" si="1"/>
        <v>2</v>
      </c>
      <c r="C18" s="38">
        <f t="shared" si="2"/>
        <v>11</v>
      </c>
      <c r="D18" s="38">
        <v>3</v>
      </c>
      <c r="F18" s="35" t="b">
        <f t="shared" si="0"/>
        <v>1</v>
      </c>
    </row>
    <row r="19" spans="2:6" x14ac:dyDescent="0.25">
      <c r="B19" s="69">
        <f t="shared" si="1"/>
        <v>0</v>
      </c>
      <c r="C19" s="70">
        <f t="shared" si="2"/>
        <v>12</v>
      </c>
      <c r="D19" s="71">
        <v>3</v>
      </c>
      <c r="F19" s="34" t="b">
        <f t="shared" si="0"/>
        <v>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Debt Schedule</vt:lpstr>
      <vt:lpstr>=MOD()</vt:lpstr>
      <vt:lpstr>'Debt Schedule'!Print_Area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Lynch</dc:creator>
  <cp:lastModifiedBy>Peter Lynch</cp:lastModifiedBy>
  <cp:lastPrinted>2017-04-19T21:02:45Z</cp:lastPrinted>
  <dcterms:created xsi:type="dcterms:W3CDTF">2017-04-19T20:28:09Z</dcterms:created>
  <dcterms:modified xsi:type="dcterms:W3CDTF">2017-11-30T17:35:08Z</dcterms:modified>
</cp:coreProperties>
</file>